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mc:AlternateContent xmlns:mc="http://schemas.openxmlformats.org/markup-compatibility/2006">
    <mc:Choice Requires="x15">
      <x15ac:absPath xmlns:x15ac="http://schemas.microsoft.com/office/spreadsheetml/2010/11/ac" url="\\or00000ovant012\_Public2\_Utvar_TN\Odbor_ PS\____3_Stavby\3. Ostatní\Rekonstrukce mostu v km 110,701 Krnov-Opava\Realizace\2. Soutěž\Dotazy\Vysvětlení 4 - D 6, 7\Přílohy\"/>
    </mc:Choice>
  </mc:AlternateContent>
  <xr:revisionPtr revIDLastSave="0" documentId="13_ncr:1_{9A3100A0-29F2-41C9-8A6F-12A7BF656437}" xr6:coauthVersionLast="47" xr6:coauthVersionMax="47" xr10:uidLastSave="{00000000-0000-0000-0000-000000000000}"/>
  <bookViews>
    <workbookView xWindow="28680" yWindow="-120" windowWidth="29040" windowHeight="15840" xr2:uid="{00000000-000D-0000-FFFF-FFFF00000000}"/>
  </bookViews>
  <sheets>
    <sheet name="Rekapitulace" sheetId="1" r:id="rId1"/>
    <sheet name="D.2_D.2.1.1_SO 02" sheetId="2" r:id="rId2"/>
    <sheet name="D.2_D.2.1.1_SO 02.1" sheetId="3" r:id="rId3"/>
    <sheet name="D.2_D.2.1.1_SO 03" sheetId="4" r:id="rId4"/>
    <sheet name="D.2_D.2.1.4_SO 01" sheetId="5" r:id="rId5"/>
    <sheet name="D.2_D.2.1.5_SO 04.1" sheetId="6" r:id="rId6"/>
    <sheet name="D.2_D.2.1.5_SO 04.2" sheetId="7" r:id="rId7"/>
    <sheet name="D.2_SO 90-90" sheetId="8" r:id="rId8"/>
    <sheet name="D.2_SO 98-98" sheetId="9" r:id="rId9"/>
  </sheet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2" i="2" l="1"/>
  <c r="I31" i="9" l="1"/>
  <c r="O31" i="9" s="1"/>
  <c r="I27" i="9"/>
  <c r="O27" i="9" s="1"/>
  <c r="I23" i="9"/>
  <c r="O23" i="9" s="1"/>
  <c r="R22" i="9" s="1"/>
  <c r="O22" i="9" s="1"/>
  <c r="I18" i="9"/>
  <c r="O18" i="9" s="1"/>
  <c r="I14" i="9"/>
  <c r="O14" i="9" s="1"/>
  <c r="I10" i="9"/>
  <c r="O10" i="9" s="1"/>
  <c r="I70" i="8"/>
  <c r="O70" i="8" s="1"/>
  <c r="I66" i="8"/>
  <c r="O66" i="8" s="1"/>
  <c r="I62" i="8"/>
  <c r="O62" i="8" s="1"/>
  <c r="I58" i="8"/>
  <c r="O58" i="8" s="1"/>
  <c r="I54" i="8"/>
  <c r="O54" i="8" s="1"/>
  <c r="I50" i="8"/>
  <c r="Q9" i="8" s="1"/>
  <c r="I9" i="8" s="1"/>
  <c r="I3" i="8" s="1"/>
  <c r="C16" i="1" s="1"/>
  <c r="I46" i="8"/>
  <c r="O46" i="8" s="1"/>
  <c r="I42" i="8"/>
  <c r="O42" i="8" s="1"/>
  <c r="I38" i="8"/>
  <c r="O38" i="8" s="1"/>
  <c r="I34" i="8"/>
  <c r="O34" i="8" s="1"/>
  <c r="I30" i="8"/>
  <c r="O30" i="8" s="1"/>
  <c r="I26" i="8"/>
  <c r="O26" i="8" s="1"/>
  <c r="I22" i="8"/>
  <c r="O22" i="8" s="1"/>
  <c r="I18" i="8"/>
  <c r="O18" i="8" s="1"/>
  <c r="I14" i="8"/>
  <c r="O14" i="8" s="1"/>
  <c r="I10" i="8"/>
  <c r="O10" i="8" s="1"/>
  <c r="I275" i="7"/>
  <c r="O275" i="7" s="1"/>
  <c r="I271" i="7"/>
  <c r="O271" i="7" s="1"/>
  <c r="I267" i="7"/>
  <c r="O267" i="7" s="1"/>
  <c r="I263" i="7"/>
  <c r="O263" i="7" s="1"/>
  <c r="I259" i="7"/>
  <c r="O259" i="7" s="1"/>
  <c r="I255" i="7"/>
  <c r="O255" i="7" s="1"/>
  <c r="I251" i="7"/>
  <c r="O251" i="7" s="1"/>
  <c r="I247" i="7"/>
  <c r="O247" i="7" s="1"/>
  <c r="I243" i="7"/>
  <c r="O243" i="7" s="1"/>
  <c r="I239" i="7"/>
  <c r="O239" i="7" s="1"/>
  <c r="I235" i="7"/>
  <c r="O235" i="7" s="1"/>
  <c r="I231" i="7"/>
  <c r="O231" i="7" s="1"/>
  <c r="I227" i="7"/>
  <c r="O227" i="7" s="1"/>
  <c r="I223" i="7"/>
  <c r="O223" i="7" s="1"/>
  <c r="I219" i="7"/>
  <c r="O219" i="7" s="1"/>
  <c r="I215" i="7"/>
  <c r="O215" i="7" s="1"/>
  <c r="I211" i="7"/>
  <c r="O211" i="7" s="1"/>
  <c r="I207" i="7"/>
  <c r="O207" i="7" s="1"/>
  <c r="I203" i="7"/>
  <c r="O203" i="7" s="1"/>
  <c r="I199" i="7"/>
  <c r="O199" i="7" s="1"/>
  <c r="I195" i="7"/>
  <c r="O195" i="7" s="1"/>
  <c r="I191" i="7"/>
  <c r="O191" i="7" s="1"/>
  <c r="I187" i="7"/>
  <c r="O187" i="7" s="1"/>
  <c r="I183" i="7"/>
  <c r="O183" i="7" s="1"/>
  <c r="I179" i="7"/>
  <c r="O179" i="7" s="1"/>
  <c r="I175" i="7"/>
  <c r="O175" i="7" s="1"/>
  <c r="I171" i="7"/>
  <c r="O171" i="7" s="1"/>
  <c r="I166" i="7"/>
  <c r="O166" i="7" s="1"/>
  <c r="I162" i="7"/>
  <c r="O162" i="7" s="1"/>
  <c r="I158" i="7"/>
  <c r="O158" i="7" s="1"/>
  <c r="I154" i="7"/>
  <c r="O154" i="7" s="1"/>
  <c r="I150" i="7"/>
  <c r="O150" i="7" s="1"/>
  <c r="I146" i="7"/>
  <c r="O146" i="7" s="1"/>
  <c r="I142" i="7"/>
  <c r="O142" i="7" s="1"/>
  <c r="I138" i="7"/>
  <c r="O138" i="7" s="1"/>
  <c r="I134" i="7"/>
  <c r="O134" i="7" s="1"/>
  <c r="I130" i="7"/>
  <c r="O130" i="7" s="1"/>
  <c r="I126" i="7"/>
  <c r="O126" i="7" s="1"/>
  <c r="I122" i="7"/>
  <c r="O122" i="7" s="1"/>
  <c r="I118" i="7"/>
  <c r="O118" i="7" s="1"/>
  <c r="I114" i="7"/>
  <c r="O114" i="7" s="1"/>
  <c r="I110" i="7"/>
  <c r="O110" i="7" s="1"/>
  <c r="I106" i="7"/>
  <c r="O106" i="7" s="1"/>
  <c r="I102" i="7"/>
  <c r="O102" i="7" s="1"/>
  <c r="I98" i="7"/>
  <c r="O98" i="7" s="1"/>
  <c r="I94" i="7"/>
  <c r="O94" i="7" s="1"/>
  <c r="I90" i="7"/>
  <c r="O90" i="7" s="1"/>
  <c r="I86" i="7"/>
  <c r="O86" i="7" s="1"/>
  <c r="I82" i="7"/>
  <c r="O82" i="7" s="1"/>
  <c r="I78" i="7"/>
  <c r="O78" i="7" s="1"/>
  <c r="I74" i="7"/>
  <c r="O74" i="7" s="1"/>
  <c r="I70" i="7"/>
  <c r="O70" i="7" s="1"/>
  <c r="I66" i="7"/>
  <c r="O66" i="7" s="1"/>
  <c r="Q65" i="7"/>
  <c r="I65" i="7" s="1"/>
  <c r="I61" i="7"/>
  <c r="O61" i="7" s="1"/>
  <c r="R60" i="7" s="1"/>
  <c r="O60" i="7" s="1"/>
  <c r="Q60" i="7"/>
  <c r="I60" i="7" s="1"/>
  <c r="I56" i="7"/>
  <c r="O56" i="7" s="1"/>
  <c r="I52" i="7"/>
  <c r="O52" i="7" s="1"/>
  <c r="I48" i="7"/>
  <c r="O48" i="7" s="1"/>
  <c r="I44" i="7"/>
  <c r="O44" i="7" s="1"/>
  <c r="I40" i="7"/>
  <c r="O40" i="7" s="1"/>
  <c r="I35" i="7"/>
  <c r="O35" i="7" s="1"/>
  <c r="I31" i="7"/>
  <c r="O31" i="7" s="1"/>
  <c r="I27" i="7"/>
  <c r="O27" i="7" s="1"/>
  <c r="I23" i="7"/>
  <c r="O23" i="7" s="1"/>
  <c r="I19" i="7"/>
  <c r="O19" i="7" s="1"/>
  <c r="I15" i="7"/>
  <c r="O15" i="7" s="1"/>
  <c r="I11" i="7"/>
  <c r="O11" i="7" s="1"/>
  <c r="I546" i="6"/>
  <c r="O546" i="6" s="1"/>
  <c r="I542" i="6"/>
  <c r="O542" i="6" s="1"/>
  <c r="I538" i="6"/>
  <c r="O538" i="6" s="1"/>
  <c r="I534" i="6"/>
  <c r="O534" i="6" s="1"/>
  <c r="I530" i="6"/>
  <c r="O530" i="6" s="1"/>
  <c r="I526" i="6"/>
  <c r="O526" i="6" s="1"/>
  <c r="I522" i="6"/>
  <c r="O522" i="6" s="1"/>
  <c r="I518" i="6"/>
  <c r="O518" i="6" s="1"/>
  <c r="I514" i="6"/>
  <c r="O514" i="6" s="1"/>
  <c r="I510" i="6"/>
  <c r="O510" i="6" s="1"/>
  <c r="I506" i="6"/>
  <c r="O506" i="6" s="1"/>
  <c r="I502" i="6"/>
  <c r="O502" i="6" s="1"/>
  <c r="I498" i="6"/>
  <c r="O498" i="6" s="1"/>
  <c r="I494" i="6"/>
  <c r="O494" i="6" s="1"/>
  <c r="Q493" i="6"/>
  <c r="I493" i="6" s="1"/>
  <c r="I489" i="6"/>
  <c r="O489" i="6" s="1"/>
  <c r="I485" i="6"/>
  <c r="O485" i="6" s="1"/>
  <c r="I481" i="6"/>
  <c r="O481" i="6" s="1"/>
  <c r="I477" i="6"/>
  <c r="O477" i="6" s="1"/>
  <c r="I473" i="6"/>
  <c r="O473" i="6" s="1"/>
  <c r="I469" i="6"/>
  <c r="O469" i="6" s="1"/>
  <c r="I465" i="6"/>
  <c r="O465" i="6" s="1"/>
  <c r="I461" i="6"/>
  <c r="O461" i="6" s="1"/>
  <c r="I457" i="6"/>
  <c r="O457" i="6" s="1"/>
  <c r="I453" i="6"/>
  <c r="O453" i="6" s="1"/>
  <c r="I449" i="6"/>
  <c r="O449" i="6" s="1"/>
  <c r="I445" i="6"/>
  <c r="O445" i="6" s="1"/>
  <c r="I441" i="6"/>
  <c r="O441" i="6" s="1"/>
  <c r="I437" i="6"/>
  <c r="O437" i="6" s="1"/>
  <c r="I433" i="6"/>
  <c r="O433" i="6" s="1"/>
  <c r="I429" i="6"/>
  <c r="O429" i="6" s="1"/>
  <c r="I425" i="6"/>
  <c r="O425" i="6" s="1"/>
  <c r="I421" i="6"/>
  <c r="O421" i="6" s="1"/>
  <c r="I417" i="6"/>
  <c r="O417" i="6" s="1"/>
  <c r="I413" i="6"/>
  <c r="O413" i="6" s="1"/>
  <c r="I409" i="6"/>
  <c r="O409" i="6" s="1"/>
  <c r="I405" i="6"/>
  <c r="O405" i="6" s="1"/>
  <c r="I401" i="6"/>
  <c r="O401" i="6" s="1"/>
  <c r="I397" i="6"/>
  <c r="O397" i="6" s="1"/>
  <c r="I393" i="6"/>
  <c r="O393" i="6" s="1"/>
  <c r="I389" i="6"/>
  <c r="O389" i="6" s="1"/>
  <c r="I385" i="6"/>
  <c r="O385" i="6" s="1"/>
  <c r="I381" i="6"/>
  <c r="O381" i="6" s="1"/>
  <c r="I377" i="6"/>
  <c r="O377" i="6" s="1"/>
  <c r="I373" i="6"/>
  <c r="O373" i="6" s="1"/>
  <c r="I369" i="6"/>
  <c r="O369" i="6" s="1"/>
  <c r="I364" i="6"/>
  <c r="O364" i="6" s="1"/>
  <c r="I360" i="6"/>
  <c r="O360" i="6" s="1"/>
  <c r="I356" i="6"/>
  <c r="O356" i="6" s="1"/>
  <c r="I352" i="6"/>
  <c r="O352" i="6" s="1"/>
  <c r="I348" i="6"/>
  <c r="O348" i="6" s="1"/>
  <c r="I344" i="6"/>
  <c r="O344" i="6" s="1"/>
  <c r="I340" i="6"/>
  <c r="O340" i="6" s="1"/>
  <c r="I336" i="6"/>
  <c r="O336" i="6" s="1"/>
  <c r="I332" i="6"/>
  <c r="O332" i="6" s="1"/>
  <c r="I328" i="6"/>
  <c r="O328" i="6" s="1"/>
  <c r="I324" i="6"/>
  <c r="O324" i="6" s="1"/>
  <c r="I320" i="6"/>
  <c r="O320" i="6" s="1"/>
  <c r="I316" i="6"/>
  <c r="O316" i="6" s="1"/>
  <c r="I312" i="6"/>
  <c r="O312" i="6" s="1"/>
  <c r="I307" i="6"/>
  <c r="O307" i="6" s="1"/>
  <c r="I303" i="6"/>
  <c r="O303" i="6" s="1"/>
  <c r="I299" i="6"/>
  <c r="O299" i="6" s="1"/>
  <c r="I295" i="6"/>
  <c r="O295" i="6" s="1"/>
  <c r="I291" i="6"/>
  <c r="O291" i="6" s="1"/>
  <c r="I287" i="6"/>
  <c r="O287" i="6" s="1"/>
  <c r="I283" i="6"/>
  <c r="O283" i="6" s="1"/>
  <c r="I279" i="6"/>
  <c r="O279" i="6" s="1"/>
  <c r="I275" i="6"/>
  <c r="O275" i="6" s="1"/>
  <c r="I271" i="6"/>
  <c r="O271" i="6" s="1"/>
  <c r="I267" i="6"/>
  <c r="O267" i="6" s="1"/>
  <c r="I263" i="6"/>
  <c r="O263" i="6" s="1"/>
  <c r="I259" i="6"/>
  <c r="O259" i="6" s="1"/>
  <c r="I255" i="6"/>
  <c r="O255" i="6" s="1"/>
  <c r="I251" i="6"/>
  <c r="O251" i="6" s="1"/>
  <c r="I247" i="6"/>
  <c r="O247" i="6" s="1"/>
  <c r="I243" i="6"/>
  <c r="O243" i="6" s="1"/>
  <c r="I239" i="6"/>
  <c r="O239" i="6" s="1"/>
  <c r="I235" i="6"/>
  <c r="O235" i="6" s="1"/>
  <c r="I231" i="6"/>
  <c r="O231" i="6" s="1"/>
  <c r="I227" i="6"/>
  <c r="O227" i="6" s="1"/>
  <c r="I223" i="6"/>
  <c r="O223" i="6" s="1"/>
  <c r="I219" i="6"/>
  <c r="O219" i="6" s="1"/>
  <c r="I215" i="6"/>
  <c r="O215" i="6" s="1"/>
  <c r="I211" i="6"/>
  <c r="O211" i="6" s="1"/>
  <c r="I207" i="6"/>
  <c r="O207" i="6" s="1"/>
  <c r="I203" i="6"/>
  <c r="O203" i="6" s="1"/>
  <c r="I199" i="6"/>
  <c r="O199" i="6" s="1"/>
  <c r="I195" i="6"/>
  <c r="O195" i="6" s="1"/>
  <c r="I191" i="6"/>
  <c r="O191" i="6" s="1"/>
  <c r="I187" i="6"/>
  <c r="O187" i="6" s="1"/>
  <c r="I183" i="6"/>
  <c r="O183" i="6" s="1"/>
  <c r="I179" i="6"/>
  <c r="O179" i="6" s="1"/>
  <c r="I175" i="6"/>
  <c r="O175" i="6" s="1"/>
  <c r="I170" i="6"/>
  <c r="O170" i="6" s="1"/>
  <c r="I166" i="6"/>
  <c r="O166" i="6" s="1"/>
  <c r="I162" i="6"/>
  <c r="O162" i="6" s="1"/>
  <c r="I158" i="6"/>
  <c r="O158" i="6" s="1"/>
  <c r="I154" i="6"/>
  <c r="O154" i="6" s="1"/>
  <c r="R153" i="6" s="1"/>
  <c r="O153" i="6" s="1"/>
  <c r="I149" i="6"/>
  <c r="O149" i="6" s="1"/>
  <c r="I145" i="6"/>
  <c r="O145" i="6" s="1"/>
  <c r="I141" i="6"/>
  <c r="O141" i="6" s="1"/>
  <c r="I137" i="6"/>
  <c r="O137" i="6" s="1"/>
  <c r="I133" i="6"/>
  <c r="O133" i="6" s="1"/>
  <c r="I129" i="6"/>
  <c r="O129" i="6" s="1"/>
  <c r="I124" i="6"/>
  <c r="O124" i="6" s="1"/>
  <c r="I120" i="6"/>
  <c r="O120" i="6" s="1"/>
  <c r="I116" i="6"/>
  <c r="O116" i="6" s="1"/>
  <c r="I112" i="6"/>
  <c r="O112" i="6" s="1"/>
  <c r="I108" i="6"/>
  <c r="O108" i="6" s="1"/>
  <c r="I104" i="6"/>
  <c r="O104" i="6" s="1"/>
  <c r="I100" i="6"/>
  <c r="O100" i="6" s="1"/>
  <c r="I96" i="6"/>
  <c r="O96" i="6" s="1"/>
  <c r="I92" i="6"/>
  <c r="O92" i="6" s="1"/>
  <c r="I88" i="6"/>
  <c r="O88" i="6" s="1"/>
  <c r="I84" i="6"/>
  <c r="O84" i="6" s="1"/>
  <c r="I80" i="6"/>
  <c r="O80" i="6" s="1"/>
  <c r="I76" i="6"/>
  <c r="O76" i="6" s="1"/>
  <c r="I71" i="6"/>
  <c r="O71" i="6" s="1"/>
  <c r="I67" i="6"/>
  <c r="O67" i="6" s="1"/>
  <c r="I63" i="6"/>
  <c r="O63" i="6" s="1"/>
  <c r="I59" i="6"/>
  <c r="O59" i="6" s="1"/>
  <c r="I55" i="6"/>
  <c r="O55" i="6" s="1"/>
  <c r="I51" i="6"/>
  <c r="O51" i="6" s="1"/>
  <c r="I47" i="6"/>
  <c r="O47" i="6" s="1"/>
  <c r="I43" i="6"/>
  <c r="O43" i="6" s="1"/>
  <c r="I39" i="6"/>
  <c r="O39" i="6" s="1"/>
  <c r="I35" i="6"/>
  <c r="O35" i="6" s="1"/>
  <c r="I31" i="6"/>
  <c r="O31" i="6" s="1"/>
  <c r="I27" i="6"/>
  <c r="O27" i="6" s="1"/>
  <c r="I23" i="6"/>
  <c r="O23" i="6" s="1"/>
  <c r="I19" i="6"/>
  <c r="O19" i="6" s="1"/>
  <c r="I15" i="6"/>
  <c r="O15" i="6" s="1"/>
  <c r="I11" i="6"/>
  <c r="O11" i="6" s="1"/>
  <c r="I409" i="5"/>
  <c r="O409" i="5" s="1"/>
  <c r="I405" i="5"/>
  <c r="O405" i="5" s="1"/>
  <c r="I401" i="5"/>
  <c r="O401" i="5" s="1"/>
  <c r="I397" i="5"/>
  <c r="O397" i="5" s="1"/>
  <c r="I393" i="5"/>
  <c r="O393" i="5" s="1"/>
  <c r="I389" i="5"/>
  <c r="O389" i="5" s="1"/>
  <c r="I385" i="5"/>
  <c r="O385" i="5" s="1"/>
  <c r="I381" i="5"/>
  <c r="O381" i="5" s="1"/>
  <c r="I377" i="5"/>
  <c r="O377" i="5" s="1"/>
  <c r="I373" i="5"/>
  <c r="O373" i="5" s="1"/>
  <c r="I369" i="5"/>
  <c r="O369" i="5" s="1"/>
  <c r="I365" i="5"/>
  <c r="O365" i="5" s="1"/>
  <c r="I361" i="5"/>
  <c r="O361" i="5" s="1"/>
  <c r="I357" i="5"/>
  <c r="O357" i="5" s="1"/>
  <c r="I353" i="5"/>
  <c r="O353" i="5" s="1"/>
  <c r="I349" i="5"/>
  <c r="O349" i="5" s="1"/>
  <c r="I345" i="5"/>
  <c r="O345" i="5" s="1"/>
  <c r="I341" i="5"/>
  <c r="O341" i="5" s="1"/>
  <c r="I337" i="5"/>
  <c r="O337" i="5" s="1"/>
  <c r="I333" i="5"/>
  <c r="O333" i="5" s="1"/>
  <c r="I329" i="5"/>
  <c r="O329" i="5" s="1"/>
  <c r="I325" i="5"/>
  <c r="O325" i="5" s="1"/>
  <c r="I321" i="5"/>
  <c r="O321" i="5" s="1"/>
  <c r="Q320" i="5"/>
  <c r="I320" i="5" s="1"/>
  <c r="I316" i="5"/>
  <c r="O316" i="5" s="1"/>
  <c r="R315" i="5" s="1"/>
  <c r="O315" i="5" s="1"/>
  <c r="Q315" i="5"/>
  <c r="I315" i="5" s="1"/>
  <c r="I311" i="5"/>
  <c r="O311" i="5" s="1"/>
  <c r="I307" i="5"/>
  <c r="O307" i="5" s="1"/>
  <c r="I303" i="5"/>
  <c r="O303" i="5" s="1"/>
  <c r="I299" i="5"/>
  <c r="O299" i="5" s="1"/>
  <c r="I295" i="5"/>
  <c r="O295" i="5" s="1"/>
  <c r="I291" i="5"/>
  <c r="O291" i="5" s="1"/>
  <c r="I287" i="5"/>
  <c r="O287" i="5" s="1"/>
  <c r="I283" i="5"/>
  <c r="O283" i="5" s="1"/>
  <c r="I279" i="5"/>
  <c r="O279" i="5" s="1"/>
  <c r="I275" i="5"/>
  <c r="O275" i="5" s="1"/>
  <c r="I271" i="5"/>
  <c r="O271" i="5" s="1"/>
  <c r="I267" i="5"/>
  <c r="O267" i="5" s="1"/>
  <c r="I262" i="5"/>
  <c r="O262" i="5" s="1"/>
  <c r="I258" i="5"/>
  <c r="O258" i="5" s="1"/>
  <c r="I254" i="5"/>
  <c r="O254" i="5" s="1"/>
  <c r="I250" i="5"/>
  <c r="O250" i="5" s="1"/>
  <c r="I246" i="5"/>
  <c r="O246" i="5" s="1"/>
  <c r="I242" i="5"/>
  <c r="O242" i="5" s="1"/>
  <c r="I238" i="5"/>
  <c r="O238" i="5" s="1"/>
  <c r="I234" i="5"/>
  <c r="O234" i="5" s="1"/>
  <c r="I230" i="5"/>
  <c r="O230" i="5" s="1"/>
  <c r="I226" i="5"/>
  <c r="O226" i="5" s="1"/>
  <c r="I221" i="5"/>
  <c r="O221" i="5" s="1"/>
  <c r="I217" i="5"/>
  <c r="O217" i="5" s="1"/>
  <c r="I213" i="5"/>
  <c r="O213" i="5" s="1"/>
  <c r="I209" i="5"/>
  <c r="O209" i="5" s="1"/>
  <c r="I205" i="5"/>
  <c r="O205" i="5" s="1"/>
  <c r="I201" i="5"/>
  <c r="O201" i="5" s="1"/>
  <c r="I197" i="5"/>
  <c r="O197" i="5" s="1"/>
  <c r="I193" i="5"/>
  <c r="O193" i="5" s="1"/>
  <c r="I189" i="5"/>
  <c r="O189" i="5" s="1"/>
  <c r="I185" i="5"/>
  <c r="O185" i="5" s="1"/>
  <c r="I181" i="5"/>
  <c r="O181" i="5" s="1"/>
  <c r="Q180" i="5"/>
  <c r="I180" i="5" s="1"/>
  <c r="I176" i="5"/>
  <c r="O176" i="5" s="1"/>
  <c r="I172" i="5"/>
  <c r="O172" i="5" s="1"/>
  <c r="I168" i="5"/>
  <c r="O168" i="5" s="1"/>
  <c r="I164" i="5"/>
  <c r="O164" i="5" s="1"/>
  <c r="I160" i="5"/>
  <c r="I156" i="5"/>
  <c r="O156" i="5" s="1"/>
  <c r="I152" i="5"/>
  <c r="O152" i="5" s="1"/>
  <c r="I147" i="5"/>
  <c r="O147" i="5" s="1"/>
  <c r="I143" i="5"/>
  <c r="O143" i="5" s="1"/>
  <c r="I139" i="5"/>
  <c r="O139" i="5" s="1"/>
  <c r="I135" i="5"/>
  <c r="O135" i="5" s="1"/>
  <c r="I131" i="5"/>
  <c r="O131" i="5" s="1"/>
  <c r="I127" i="5"/>
  <c r="O127" i="5" s="1"/>
  <c r="I123" i="5"/>
  <c r="O123" i="5" s="1"/>
  <c r="I119" i="5"/>
  <c r="I114" i="5"/>
  <c r="O114" i="5" s="1"/>
  <c r="I110" i="5"/>
  <c r="O110" i="5" s="1"/>
  <c r="I106" i="5"/>
  <c r="O106" i="5" s="1"/>
  <c r="I102" i="5"/>
  <c r="O102" i="5" s="1"/>
  <c r="I98" i="5"/>
  <c r="O98" i="5" s="1"/>
  <c r="I94" i="5"/>
  <c r="O94" i="5" s="1"/>
  <c r="I90" i="5"/>
  <c r="O90" i="5" s="1"/>
  <c r="I86" i="5"/>
  <c r="O86" i="5" s="1"/>
  <c r="I82" i="5"/>
  <c r="O82" i="5" s="1"/>
  <c r="I78" i="5"/>
  <c r="O78" i="5" s="1"/>
  <c r="I74" i="5"/>
  <c r="O74" i="5" s="1"/>
  <c r="I70" i="5"/>
  <c r="O70" i="5" s="1"/>
  <c r="I66" i="5"/>
  <c r="O66" i="5" s="1"/>
  <c r="I62" i="5"/>
  <c r="O62" i="5" s="1"/>
  <c r="I57" i="5"/>
  <c r="O57" i="5" s="1"/>
  <c r="I53" i="5"/>
  <c r="O53" i="5" s="1"/>
  <c r="R52" i="5" s="1"/>
  <c r="O52" i="5" s="1"/>
  <c r="Q52" i="5"/>
  <c r="I52" i="5" s="1"/>
  <c r="I48" i="5"/>
  <c r="O48" i="5" s="1"/>
  <c r="I44" i="5"/>
  <c r="O44" i="5" s="1"/>
  <c r="I40" i="5"/>
  <c r="O40" i="5" s="1"/>
  <c r="I36" i="5"/>
  <c r="O36" i="5" s="1"/>
  <c r="I32" i="5"/>
  <c r="O32" i="5" s="1"/>
  <c r="I28" i="5"/>
  <c r="O28" i="5" s="1"/>
  <c r="I24" i="5"/>
  <c r="O24" i="5" s="1"/>
  <c r="I20" i="5"/>
  <c r="I15" i="5"/>
  <c r="O15" i="5" s="1"/>
  <c r="I11" i="5"/>
  <c r="O11" i="5" s="1"/>
  <c r="R10" i="5" s="1"/>
  <c r="O10" i="5" s="1"/>
  <c r="I37" i="4"/>
  <c r="O37" i="4" s="1"/>
  <c r="I33" i="4"/>
  <c r="I28" i="4"/>
  <c r="O28" i="4" s="1"/>
  <c r="I24" i="4"/>
  <c r="O24" i="4" s="1"/>
  <c r="I20" i="4"/>
  <c r="O20" i="4" s="1"/>
  <c r="Q19" i="4"/>
  <c r="I19" i="4" s="1"/>
  <c r="I15" i="4"/>
  <c r="O15" i="4" s="1"/>
  <c r="I11" i="4"/>
  <c r="I11" i="3"/>
  <c r="O11" i="3" s="1"/>
  <c r="R10" i="3" s="1"/>
  <c r="O10" i="3" s="1"/>
  <c r="O2" i="3" s="1"/>
  <c r="D11" i="1" s="1"/>
  <c r="Q10" i="3"/>
  <c r="I10" i="3" s="1"/>
  <c r="I3" i="3" s="1"/>
  <c r="C11" i="1" s="1"/>
  <c r="E11" i="1" s="1"/>
  <c r="I118" i="2"/>
  <c r="O118" i="2" s="1"/>
  <c r="I114" i="2"/>
  <c r="O114" i="2" s="1"/>
  <c r="I110" i="2"/>
  <c r="O110" i="2" s="1"/>
  <c r="I106" i="2"/>
  <c r="O106" i="2" s="1"/>
  <c r="O102" i="2"/>
  <c r="I98" i="2"/>
  <c r="Q97" i="2" s="1"/>
  <c r="I97" i="2" s="1"/>
  <c r="I93" i="2"/>
  <c r="O93" i="2" s="1"/>
  <c r="I89" i="2"/>
  <c r="O89" i="2" s="1"/>
  <c r="I85" i="2"/>
  <c r="O85" i="2" s="1"/>
  <c r="I81" i="2"/>
  <c r="O81" i="2" s="1"/>
  <c r="I77" i="2"/>
  <c r="O77" i="2" s="1"/>
  <c r="I73" i="2"/>
  <c r="O73" i="2" s="1"/>
  <c r="I69" i="2"/>
  <c r="O69" i="2" s="1"/>
  <c r="I65" i="2"/>
  <c r="O65" i="2" s="1"/>
  <c r="I61" i="2"/>
  <c r="O61" i="2" s="1"/>
  <c r="I57" i="2"/>
  <c r="O57" i="2" s="1"/>
  <c r="I53" i="2"/>
  <c r="O53" i="2" s="1"/>
  <c r="I49" i="2"/>
  <c r="I44" i="2"/>
  <c r="O44" i="2" s="1"/>
  <c r="I40" i="2"/>
  <c r="O40" i="2" s="1"/>
  <c r="I36" i="2"/>
  <c r="O36" i="2" s="1"/>
  <c r="I32" i="2"/>
  <c r="O32" i="2" s="1"/>
  <c r="I28" i="2"/>
  <c r="O28" i="2" s="1"/>
  <c r="I24" i="2"/>
  <c r="O24" i="2" s="1"/>
  <c r="Q23" i="2"/>
  <c r="I23" i="2" s="1"/>
  <c r="I19" i="2"/>
  <c r="O19" i="2" s="1"/>
  <c r="I15" i="2"/>
  <c r="O15" i="2" s="1"/>
  <c r="I11" i="2"/>
  <c r="O11" i="2" s="1"/>
  <c r="R10" i="2" s="1"/>
  <c r="O10" i="2" s="1"/>
  <c r="R19" i="4" l="1"/>
  <c r="O19" i="4" s="1"/>
  <c r="R39" i="7"/>
  <c r="O39" i="7" s="1"/>
  <c r="R23" i="2"/>
  <c r="O23" i="2" s="1"/>
  <c r="R180" i="5"/>
  <c r="O180" i="5" s="1"/>
  <c r="R225" i="5"/>
  <c r="O225" i="5" s="1"/>
  <c r="R10" i="6"/>
  <c r="O10" i="6" s="1"/>
  <c r="R493" i="6"/>
  <c r="O493" i="6" s="1"/>
  <c r="R266" i="5"/>
  <c r="O266" i="5" s="1"/>
  <c r="O33" i="4"/>
  <c r="R32" i="4" s="1"/>
  <c r="O32" i="4" s="1"/>
  <c r="Q32" i="4"/>
  <c r="I32" i="4" s="1"/>
  <c r="R320" i="5"/>
  <c r="O320" i="5" s="1"/>
  <c r="R311" i="6"/>
  <c r="O311" i="6" s="1"/>
  <c r="R10" i="7"/>
  <c r="O10" i="7" s="1"/>
  <c r="R9" i="9"/>
  <c r="O9" i="9" s="1"/>
  <c r="O2" i="9" s="1"/>
  <c r="D17" i="1" s="1"/>
  <c r="R174" i="6"/>
  <c r="O174" i="6" s="1"/>
  <c r="R368" i="6"/>
  <c r="O368" i="6" s="1"/>
  <c r="R65" i="7"/>
  <c r="O65" i="7" s="1"/>
  <c r="O119" i="5"/>
  <c r="R118" i="5" s="1"/>
  <c r="O118" i="5" s="1"/>
  <c r="Q118" i="5"/>
  <c r="I118" i="5" s="1"/>
  <c r="R151" i="5"/>
  <c r="O151" i="5" s="1"/>
  <c r="R75" i="6"/>
  <c r="O75" i="6" s="1"/>
  <c r="O11" i="4"/>
  <c r="R10" i="4" s="1"/>
  <c r="O10" i="4" s="1"/>
  <c r="Q10" i="4"/>
  <c r="I10" i="4" s="1"/>
  <c r="I3" i="4" s="1"/>
  <c r="C12" i="1" s="1"/>
  <c r="O20" i="5"/>
  <c r="R19" i="5" s="1"/>
  <c r="O19" i="5" s="1"/>
  <c r="O2" i="5" s="1"/>
  <c r="D13" i="1" s="1"/>
  <c r="Q19" i="5"/>
  <c r="I19" i="5" s="1"/>
  <c r="R61" i="5"/>
  <c r="O61" i="5" s="1"/>
  <c r="Q151" i="5"/>
  <c r="I151" i="5" s="1"/>
  <c r="O160" i="5"/>
  <c r="R128" i="6"/>
  <c r="O128" i="6" s="1"/>
  <c r="Q10" i="2"/>
  <c r="I10" i="2" s="1"/>
  <c r="O49" i="2"/>
  <c r="R48" i="2" s="1"/>
  <c r="O48" i="2" s="1"/>
  <c r="Q48" i="2"/>
  <c r="I48" i="2" s="1"/>
  <c r="R170" i="7"/>
  <c r="O170" i="7" s="1"/>
  <c r="Q128" i="6"/>
  <c r="I128" i="6" s="1"/>
  <c r="Q39" i="7"/>
  <c r="I39" i="7" s="1"/>
  <c r="O98" i="2"/>
  <c r="R97" i="2" s="1"/>
  <c r="O97" i="2" s="1"/>
  <c r="Q368" i="6"/>
  <c r="I368" i="6" s="1"/>
  <c r="O50" i="8"/>
  <c r="R9" i="8" s="1"/>
  <c r="O9" i="8" s="1"/>
  <c r="O2" i="8" s="1"/>
  <c r="D16" i="1" s="1"/>
  <c r="E16" i="1" s="1"/>
  <c r="Q22" i="9"/>
  <c r="I22" i="9" s="1"/>
  <c r="Q225" i="5"/>
  <c r="I225" i="5" s="1"/>
  <c r="Q266" i="5"/>
  <c r="I266" i="5" s="1"/>
  <c r="Q153" i="6"/>
  <c r="I153" i="6" s="1"/>
  <c r="Q170" i="7"/>
  <c r="I170" i="7" s="1"/>
  <c r="Q174" i="6"/>
  <c r="I174" i="6" s="1"/>
  <c r="Q9" i="9"/>
  <c r="I9" i="9" s="1"/>
  <c r="Q10" i="5"/>
  <c r="I10" i="5" s="1"/>
  <c r="Q61" i="5"/>
  <c r="I61" i="5" s="1"/>
  <c r="Q10" i="6"/>
  <c r="I10" i="6" s="1"/>
  <c r="Q75" i="6"/>
  <c r="I75" i="6" s="1"/>
  <c r="Q311" i="6"/>
  <c r="I311" i="6" s="1"/>
  <c r="Q10" i="7"/>
  <c r="I10" i="7" s="1"/>
  <c r="I3" i="7" s="1"/>
  <c r="C15" i="1" s="1"/>
  <c r="O2" i="2" l="1"/>
  <c r="D10" i="1" s="1"/>
  <c r="O2" i="6"/>
  <c r="D14" i="1" s="1"/>
  <c r="I3" i="2"/>
  <c r="C10" i="1" s="1"/>
  <c r="I3" i="6"/>
  <c r="C14" i="1" s="1"/>
  <c r="E14" i="1" s="1"/>
  <c r="O2" i="7"/>
  <c r="D15" i="1" s="1"/>
  <c r="E15" i="1" s="1"/>
  <c r="I3" i="5"/>
  <c r="C13" i="1" s="1"/>
  <c r="E13" i="1" s="1"/>
  <c r="O2" i="4"/>
  <c r="D12" i="1" s="1"/>
  <c r="E12" i="1" s="1"/>
  <c r="I3" i="9"/>
  <c r="C17" i="1" s="1"/>
  <c r="E17" i="1" s="1"/>
  <c r="C6" i="1" l="1"/>
  <c r="E10" i="1"/>
  <c r="C7" i="1" s="1"/>
</calcChain>
</file>

<file path=xl/sharedStrings.xml><?xml version="1.0" encoding="utf-8"?>
<sst xmlns="http://schemas.openxmlformats.org/spreadsheetml/2006/main" count="5102" uniqueCount="1136">
  <si>
    <t>Firma: Firma</t>
  </si>
  <si>
    <t>Rekapitulace ceny</t>
  </si>
  <si>
    <t>Stavba: 2020-052 - Rekonstrukce mostu v km 110,701 trati Krnov - Opava východ_G.3 - OTSKP 2022</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</si>
  <si>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</si>
  <si>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</si>
  <si>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</si>
  <si>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</si>
  <si>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</si>
  <si>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</si>
  <si>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</si>
  <si>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</si>
  <si>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</si>
  <si>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</si>
  <si>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</si>
  <si>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</si>
  <si>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2020-052</t>
  </si>
  <si>
    <t>Rekonstrukce mostu v km 110,701 trati Krnov - Opava východ_G.3 - OTSKP 2022</t>
  </si>
  <si>
    <t>O</t>
  </si>
  <si>
    <t>Objekt:</t>
  </si>
  <si>
    <t>D.2</t>
  </si>
  <si>
    <t>STAVEBNÍ  ČÁST</t>
  </si>
  <si>
    <t>O1</t>
  </si>
  <si>
    <t>D.2.1.1</t>
  </si>
  <si>
    <t>Kolejový svršek a spodek</t>
  </si>
  <si>
    <t>O2</t>
  </si>
  <si>
    <t>Rozpočet:</t>
  </si>
  <si>
    <t>0,00</t>
  </si>
  <si>
    <t>15,00</t>
  </si>
  <si>
    <t>21,00</t>
  </si>
  <si>
    <t>3</t>
  </si>
  <si>
    <t>2</t>
  </si>
  <si>
    <t>SO 02</t>
  </si>
  <si>
    <t>Železniční svršek</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</si>
  <si>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</si>
  <si>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</si>
  <si>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</si>
  <si>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</si>
  <si>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</si>
  <si>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</si>
  <si>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</si>
  <si>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</si>
  <si>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</si>
  <si>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</si>
  <si>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</si>
  <si>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</si>
  <si>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</si>
  <si>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</si>
  <si>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</si>
  <si>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</si>
  <si>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</si>
  <si>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</si>
  <si>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podmínky:</t>
  </si>
  <si>
    <t>P</t>
  </si>
  <si>
    <t>R02940</t>
  </si>
  <si>
    <t/>
  </si>
  <si>
    <t>OSTATNÍ POŽADAVKY - VYPRACOVÁNÍ DOKUMENTACE</t>
  </si>
  <si>
    <t>KPL</t>
  </si>
  <si>
    <t>PP</t>
  </si>
  <si>
    <t>Dokumentace zajištění PPK</t>
  </si>
  <si>
    <t>VV</t>
  </si>
  <si>
    <t>1: Dle technické zprávy, výkresových příloh projektové dokumentace, TKP staveb státních drah a výkazů materiálu projektu a souhrnných částí dokumentace stavby. 
2: 1ks</t>
  </si>
  <si>
    <t>TS</t>
  </si>
  <si>
    <t>zahrnuje veškeré náklady spojené s objednatelem požadovanými pracemi</t>
  </si>
  <si>
    <t>R029611</t>
  </si>
  <si>
    <t>OSTATNÍ POŽADAVKY - ODBORNÝ DOZOR</t>
  </si>
  <si>
    <t>HOD</t>
  </si>
  <si>
    <t>Práce související se zřízením BK</t>
  </si>
  <si>
    <t>1: Dle technické zprávy, výkresových příloh projektové dokumentace, TKP staveb státních drah a výkazů materiálu projektu a souhrnných částí dokumentace stavby. 
2: 20hod</t>
  </si>
  <si>
    <t>zahrnuje veškeré náklady spojené s objednatelem požadovaným dozorem</t>
  </si>
  <si>
    <t>R029711</t>
  </si>
  <si>
    <t>OSTAT POŽADAVKY - GEOT MONIT NA POVRCHU - MĚŘ (GEODET) BODY</t>
  </si>
  <si>
    <t>KUS</t>
  </si>
  <si>
    <t>Zajišťovací značky</t>
  </si>
  <si>
    <t>1: Dle technické zprávy, výkresových příloh projektové dokumentace, TKP staveb státních drah a výkazů materiálu projektu a souhrnných částí dokumentace stavby. 
2: 3ks</t>
  </si>
  <si>
    <t>015</t>
  </si>
  <si>
    <t>Poplatky za skládku:</t>
  </si>
  <si>
    <t>R015150</t>
  </si>
  <si>
    <t>POPLATKY ZA LIKVIDACI ODPADŮ NEKONTAMINOVANÝCH VČETNĚ DOPRAVY NA SKLÁDKU A VEŠKERÉ MANIPULACE- 17 05 08 ŠTĚRK Z KOLEJIŠTĚ (ODPAD PO RECYKLACI)</t>
  </si>
  <si>
    <t>T</t>
  </si>
  <si>
    <t>1: Dle technické zprávy, výkresových příloh projektové dokumentace, TKP staveb státních drah a výkazů materiálu projektu a souhrnných částí dokumentace stavby. 
2: 3,6m2*(52m-15m)*2,1t/m3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</si>
  <si>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</si>
  <si>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R015210</t>
  </si>
  <si>
    <t>POPLATKY ZA LIKVIDACI ODPADŮ NEKONTAMINOVANÝCH VČETNĚ DOPRAVY NA SKLÁDKU A VEŠKERÉ MANIPULACE - 17 01 01 ŽELEZNIČNÍ PRAŽCE BETONOVÉ</t>
  </si>
  <si>
    <t>Položku NENACEŇOVAT v rámci výběrového řízení na zhotovení stavby, viz SO 90-90</t>
  </si>
  <si>
    <t>1: Dle technické zprávy, výkresových příloh projektové dokumentace, TKP staveb státních drah a výkazů materiálu projektu a souhrnných částí dokumentace stavby. 
2: 52ks*0,27t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</si>
  <si>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</si>
  <si>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</si>
  <si>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90ks*2*0,09kg/1000</t>
  </si>
  <si>
    <t>7</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</si>
  <si>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</si>
  <si>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</si>
  <si>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90ks*2*0,193kg/1000</t>
  </si>
  <si>
    <t>8</t>
  </si>
  <si>
    <t>POPLATKY ZA LIKVIDACŮ ODPADŮ NEKONTAMINOVANÝCH VČETNĚ DOPRAVY NA SKLÁDKU A VEŠKERÉ MANIPULACE - 07 02 99 ŽELEZNÝ ŠROT</t>
  </si>
  <si>
    <t>1: Dle technické zprávy, výkresových příloh projektové dokumentace, TKP staveb státních drah a výkazů materiálu projektu a souhrnných částí dokumentace stavby. 
2: (52m*2*0,049t)+(90ks*0,03t)</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</si>
  <si>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</si>
  <si>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</si>
  <si>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10ks*0,09t</t>
  </si>
  <si>
    <t>Komunikace:</t>
  </si>
  <si>
    <t>512550</t>
  </si>
  <si>
    <t>KOLEJOVÉ LOŽE - ZŘÍZENÍ Z KAMENIVA HRUBÉHO DRCENÉHO (ŠTĚRK)</t>
  </si>
  <si>
    <t>M3</t>
  </si>
  <si>
    <t>Profil KL před mostem + na mostě + za mostem   
Celkem 52 m.</t>
  </si>
  <si>
    <t>1: Dle technické zprávy, výkresových příloh projektové dokumentace, TKP staveb státních drah a výkazů materiálu projektu a souhrnných částí dokumentace stavby. 
2: 2,6m2*13m+2,7m2*26m+2,6m2*13m</t>
  </si>
  <si>
    <t>1. Položka obsahuje: – dodávku, dopravu a uložení kameniva předepsané specifikace a frakce v požadované míře zhutnění2. Položka neobsahuje: X3. Způsob měření:Měří se objem kolejového lože v projektovaném profilu.</t>
  </si>
  <si>
    <t>11</t>
  </si>
  <si>
    <t>513550</t>
  </si>
  <si>
    <t>KOLEJOVÉ LOŽE - DOPLNĚNÍ Z KAMENIVA HRUBÉHO DRCENÉHO (ŠTĚRK)</t>
  </si>
  <si>
    <t>15% z objemu lože   
Na dálku SVÚ mimo novou kolej + 1 výběh podbití (na druhé straně most bez KL)</t>
  </si>
  <si>
    <t>1: Dle technické zprávy, výkresových příloh projektové dokumentace, TKP staveb státních drah a výkazů materiálu projektu a souhrnných částí dokumentace stavby. 
2: 0,5m2*(19m+69m+50m)</t>
  </si>
  <si>
    <t>12</t>
  </si>
  <si>
    <t>528352</t>
  </si>
  <si>
    <t>KOLEJ 49 E1, ROZD. "U", BEZSTYKOVÁ, PR. BET. BEZPODKLADNICOVÝ, UP. PRUŽNÉ</t>
  </si>
  <si>
    <t>M</t>
  </si>
  <si>
    <t>1: Dle technické zprávy, výkresových příloh projektové dokumentace, TKP staveb státních drah a výkazů materiálu projektu a souhrnných částí dokumentace stavby. 
2: 52m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</si>
  <si>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</si>
  <si>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13</t>
  </si>
  <si>
    <t>542111</t>
  </si>
  <si>
    <t>SMĚROVÉ A VÝŠKOVÉ VYROVNÁNÍ KOLEJE NA PRAŽCÍCH DŘEVĚNÝCH DO 0,05 M</t>
  </si>
  <si>
    <t>1: Dle technické zprávy, výkresových příloh projektové dokumentace, TKP staveb státních drah a výkazů materiálu projektu a souhrnných částí dokumentace stavby. 
2: 6m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</si>
  <si>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</si>
  <si>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14</t>
  </si>
  <si>
    <t>542121</t>
  </si>
  <si>
    <t>SMĚROVÉ A VÝŠKOVÉ VYROVNÁNÍ KOLEJE NA PRAŽCÍCH BETONOVÝCH DO 0,05 M</t>
  </si>
  <si>
    <t>Na délku SVÚ - nová kolej + 1 výběh podbití (na konci úseku)   
+ úsek s větším zdvihem než 5 cm (70 m)</t>
  </si>
  <si>
    <t>1: Dle technické zprávy, výkresových příloh projektové dokumentace, TKP staveb státních drah a výkazů materiálu projektu a souhrnných částí dokumentace stavby. 
2: (140m-52m+50m)+70m</t>
  </si>
  <si>
    <t>15</t>
  </si>
  <si>
    <t>545121</t>
  </si>
  <si>
    <t>SVAR KOLEJNIC (STEJNÉHO TVARU) 49 E1, T JEDNOTLIVĚ</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</si>
  <si>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</si>
  <si>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16</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</si>
  <si>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</si>
  <si>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</si>
  <si>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140m-52m+2*75m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</si>
  <si>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</si>
  <si>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17</t>
  </si>
  <si>
    <t>R512550</t>
  </si>
  <si>
    <t>STEZKY - ZŘÍZENÍ Z KAMENIVA HRUBÉHO DRCENÉHO (ŠTĚRK)</t>
  </si>
  <si>
    <t>3x přechod z otevřeného do uzavřeného KL, 1x uzavřené KL vpravo za mostem</t>
  </si>
  <si>
    <t>1: Dle technické zprávy, výkresových příloh projektové dokumentace, TKP staveb státních drah a výkazů materiálu projektu a souhrnných částí dokumentace stavby. 
2: 2*4,5m3+1*3,3m3+1*10,4m3</t>
  </si>
  <si>
    <t>18</t>
  </si>
  <si>
    <t>R543231</t>
  </si>
  <si>
    <t>VÝMĚNA JEDNOTLIVÉHO PRAŽCE BETONOVÉHO PODKLADNICOVÉHO, UPEVNĚNÍ TUHÉ, VČETNĚ POPLATKŮ ZA LIKVIDACI A VŠECHNY DRUHY DOPRAVY</t>
  </si>
  <si>
    <t>1: Dle technické zprávy, výkresových příloh projektové dokumentace, TKP staveb státních drah a výkazů materiálu projektu a souhrnných částí dokumentace stavby. 
2: 15ks</t>
  </si>
  <si>
    <t>1. Položka obsahuje: – dodávku a uložení vyměňovaného materiálu, ať nového, regenerovaného nebo vyzískaného vystrojeného pražce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Obsahuje poplatky za likvidaci odpadů a veškerou dopravu.   
Způsob měření:Udává se počet kusů kompletní konstrukce nebo práce.</t>
  </si>
  <si>
    <t>19</t>
  </si>
  <si>
    <t>R543490</t>
  </si>
  <si>
    <t>VÝMĚNA OSTATNÍHO DROBNÉHO KOLEJIVA A PODKLADNIC, VČETNĚ POPLATKŮ ZA LIKVIDACI A VŠECH DRUHŮ DOPRAVY</t>
  </si>
  <si>
    <t>PÁR</t>
  </si>
  <si>
    <t>1: Dle technické zprávy, výkresových příloh projektové dokumentace, TKP staveb státních drah a výkazů materiálu projektu a souhrnných částí dokumentace stavby. 
2: 20ks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</si>
  <si>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Obsahuje poplatky za likvidaci odpadů a veškerou dopravu.   
Způsob měření:Udává se vždy pár, tj. po dvou kusech úložných ploch kolejnice na každém pražci.</t>
  </si>
  <si>
    <t>20</t>
  </si>
  <si>
    <t>R549410</t>
  </si>
  <si>
    <t>ŘEZÁNÍ KOLEJNIC BEZ OHLEDU NA TVAR</t>
  </si>
  <si>
    <t>1: Dle technické zprávy, výkresových příloh projektové dokumentace, TKP staveb státních drah a výkazů materiálu projektu a souhrnných částí dokumentace stavby. 
2: 16ks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</si>
  <si>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</si>
  <si>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21</t>
  </si>
  <si>
    <t>R549420</t>
  </si>
  <si>
    <t>POJISTNÉ ÚHELNÍKY V KOLEJÍCH NA MOSTECH</t>
  </si>
  <si>
    <t>1: Dle technické zprávy, výkresových příloh projektové dokumentace, TKP staveb státních drah a výkazů materiálu projektu a souhrnných částí dokumentace stavby. 
2: 10m</t>
  </si>
  <si>
    <t>Položka obsahuje: Demontáž a zpětná montáž části stáv. pojistných úhelníků u mostu ev. km 110,644 kam zasahuje SVÚ koleje.   
Obsahuje případnou výměnu jednotlivých částí, včetně spojovacího materiálu.   
Způsob měření:Měří se metr délkový.</t>
  </si>
  <si>
    <t>Ostatní práce:</t>
  </si>
  <si>
    <t>22</t>
  </si>
  <si>
    <t>923122</t>
  </si>
  <si>
    <t>HEKTOMETROVNÍK Z UŽITÉHO MATERIÁLU</t>
  </si>
  <si>
    <t>1. Položka obsahuje: – dodávku a osazení včetně nutných zemních prací a obetonování – případnou obnovu nátěru – odrazky nebo retroreflexní fólie2. Položka neobsahuje: X3. Způsob měření:Udává se počet kusů kompletní konstrukce nebo práce.</t>
  </si>
  <si>
    <t>23</t>
  </si>
  <si>
    <t>923941</t>
  </si>
  <si>
    <t>ZAJIŠŤOVACÍ ZNAČKA KONZOLOVÁ (K) VČETNĚ OCELOVÉHO SLOUPKU</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</si>
  <si>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</si>
  <si>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24</t>
  </si>
  <si>
    <t>965010</t>
  </si>
  <si>
    <t>ODSTRANĚNÍ KOLEJOVÉHO LOŽE A DRÁŽNÍCH STEZEK</t>
  </si>
  <si>
    <t>Délka demontáže koleje mínus délka stáv. mostu bez KL</t>
  </si>
  <si>
    <t>1: Dle technické zprávy, výkresových příloh projektové dokumentace, TKP staveb státních drah a výkazů materiálu projektu a souhrnných částí dokumentace stavby. 
2: 3,6m2*(52m-15m)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</si>
  <si>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</si>
  <si>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25</t>
  </si>
  <si>
    <t>965114</t>
  </si>
  <si>
    <t>DEMONTÁŽ KOLEJE NA BETONOVÝCH PRAŽCÍCH ROZEBRÁNÍM DO SOUČÁSTÍ</t>
  </si>
  <si>
    <t>1: Dle technické zprávy, výkresových příloh projektové dokumentace, TKP staveb státních drah a výkazů materiálu projektu a souhrnných částí dokumentace stavby. 
2: 31m</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</si>
  <si>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apod.2. Položka neobsahuje: – odvoz vybouraného materiálu na montážní základnu nebo na likvidaci – poplatky za likvidaci odpadů, nacení se položkami ze ssd 03. Způsob měření:Měří se délka koleje ve smyslu ČSN 73 6360, tj. v ose koleje.</t>
  </si>
  <si>
    <t>26</t>
  </si>
  <si>
    <t>965124</t>
  </si>
  <si>
    <t>DEMONTÁŽ KOLEJE NA DŘEVĚNÝCH PRAŽCÍCH ROZEBRÁNÍM DO SOUČÁSTÍ</t>
  </si>
  <si>
    <t>27</t>
  </si>
  <si>
    <t>965154</t>
  </si>
  <si>
    <t>DEMONTÁŽ KOLEJE NA MOSTNÍCH KONSTRUKCÍCH ROZEBRÁNÍM DO SOUČÁSTÍ</t>
  </si>
  <si>
    <t>1: Dle technické zprávy, výkresových příloh projektové dokumentace, TKP staveb státních drah a výkazů materiálu projektu a souhrnných částí dokumentace stavby. 
2: 15m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</si>
  <si>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 mostní konstrukce, nacení se položkami bourání BETONOVÝch konstrukcí ve sd 966 – odvoz vybouraného materiálu do skladu nebo na likvidaci – poplatky za likvidaci odpadů, nacení se položkami ze ssd 03. Způsob měření:Měří se délka koleje ve smyslu ČSN 73 6360, tj. v ose koleje.</t>
  </si>
  <si>
    <t>SO 02.1</t>
  </si>
  <si>
    <t>Železniční svršek - následné třetí podbití</t>
  </si>
  <si>
    <t>542312R</t>
  </si>
  <si>
    <t>NÁSLEDNÁ ÚPRAVA SMĚROVÉHO A VÝŠKOVÉHO USPOŘÁDÁNÍ KOLEJE - PRAŽCE BETONOVÉ</t>
  </si>
  <si>
    <t>Délka SVÚ koleje + 50 m výběh na konci úseku</t>
  </si>
  <si>
    <t>1: Dle technické zprávy, výkresových příloh projektové dokumentace, TKP staveb státních drah a výkazů materiálu projektu a souhrnných částí dokumentace stavby. 
2: 140m+50m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</si>
  <si>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</si>
  <si>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SO 03</t>
  </si>
  <si>
    <t>Železniční spodek</t>
  </si>
  <si>
    <t>R015111</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</si>
  <si>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</si>
  <si>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(6,5m2*(50m-15m))*2,1t/m3</t>
  </si>
  <si>
    <t>R015160</t>
  </si>
  <si>
    <t>POPLATKY ZA LIKVIDACI ODPADŮ NEKONTAMINOVANÝCH VČETNĚ DOPRAVY NA SKLÁDKU A VEŠKERÉ MANIPULACE- 02 01 03 SMÝCENÉ STROMY A KEŘE</t>
  </si>
  <si>
    <t>1: Dle technické zprávy, výkresových příloh projektové dokumentace, TKP staveb státních drah a výkazů materiálu projektu a souhrnných částí dokumentace stavby. 
2: 192m2/100*0,7</t>
  </si>
  <si>
    <t>Zemní práce:</t>
  </si>
  <si>
    <t>11120</t>
  </si>
  <si>
    <t>ODSTRANĚNÍ KŘOVIN</t>
  </si>
  <si>
    <t>M2</t>
  </si>
  <si>
    <t>1: Dle technické zprávy, výkresových příloh projektové dokumentace, TKP staveb státních drah a výkazů materiálu projektu a souhrnných částí dokumentace stavby. 
2: 48m2*4</t>
  </si>
  <si>
    <t>odstranění křovin a stromů do průměru 100 mmdoprava dřevin bez ohledu na vzdálenostspálení na hromadách nebo štěpkování</t>
  </si>
  <si>
    <t>12373</t>
  </si>
  <si>
    <t>ODKOP PRO SPOD STAVBU SILNIC A ŽELEZNIC TŘ. I</t>
  </si>
  <si>
    <t>1: Dle technické zprávy, výkresových příloh projektové dokumentace, TKP staveb státních drah a výkazů materiálu projektu a souhrnných částí dokumentace stavby. 
2: 6,5m2*(50m-15m)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</si>
  <si>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</si>
  <si>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18110</t>
  </si>
  <si>
    <t>ÚPRAVA PLÁNĚ SE ZHUTNĚNÍM V HORNINĚ TŘ. I</t>
  </si>
  <si>
    <t>1: Dle technické zprávy, výkresových příloh projektové dokumentace, TKP staveb státních drah a výkazů materiálu projektu a souhrnných částí dokumentace stavby. 
2: 10,2m*(2*16m)</t>
  </si>
  <si>
    <t>položka zahrnuje úpravu pláně včetně vyrovnání výškových rozdílů. Míru zhutnění určuje projekt.</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</si>
  <si>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</si>
  <si>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</si>
  <si>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4,7m2*32m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</si>
  <si>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</si>
  <si>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</si>
  <si>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</si>
  <si>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(6m*2*16m)*120%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</si>
  <si>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vrstvy2. Položka neobsahuje: X3. Způsob měření:Měří se metr čtverečný projektované nebo skutečné plochy, přičemž do výměry je již zahrnuto ztratné, přesahy, prořezy.</t>
  </si>
  <si>
    <t>D.2.1.4</t>
  </si>
  <si>
    <t>Mosty, propustky a zdi</t>
  </si>
  <si>
    <t>SO 01</t>
  </si>
  <si>
    <t>Most v km 110,701</t>
  </si>
  <si>
    <t>02940</t>
  </si>
  <si>
    <t>Vypracování návrhu pažení (RDS) vč. statického posouzení.</t>
  </si>
  <si>
    <t>1: Dle technické zprávy, výkresových příloh projektové dokumentace, TKP staveb státních drah a výkazů materiálu projektu a souhrnných částí dokumentace stavby. 
2: 1</t>
  </si>
  <si>
    <t>02946</t>
  </si>
  <si>
    <t>OSTAT POŽADAVKY - FOTODOKUMENTACE</t>
  </si>
  <si>
    <t>Pasportizace (fotodokumentace, videodokumentace) přístupových cest používaných  
stavbou pro přístup na stavbu.</t>
  </si>
  <si>
    <t>1: Dle technické zprávy, výkresových příloh projektové dokumentace, TKP staveb státních drah a výkazů materiálu projektu a souhrnných částí dokumentace stavby. 
2: 1kpl</t>
  </si>
  <si>
    <t>položka zahrnuje:- fotodokumentaci zadavatelem požadovaného děje a konstrukcí v požadovaných časových intervalech- zadavatelem specifikované výstupy (fotografie v papírovém a digitálním formátu) v požadovaném počtu</t>
  </si>
  <si>
    <t>1: Dle technické zprávy, výkresových příloh projektové dokumentace, TKP staveb státních drah a výkazů materiálu projektu a souhrnných částí dokumentace stavby. 
2: (315,9m3+161,8m3)*1,9t/m3+((95m3*2ks)-(20m3+45m3+20m3+35m3))*1,9t/m3+(0,64m2*(11,4m*7ks+11,2m*7ks)*1,9t/m3)+(0,0707m2*(88m+120m)*1,9t/m3)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</si>
  <si>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</si>
  <si>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</si>
  <si>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(110m2*0,05m+75m2*0,05m)*2.2t/m3</t>
  </si>
  <si>
    <t>R015140</t>
  </si>
  <si>
    <t>POPLATKY ZA LIKVIDACI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</si>
  <si>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(0,6362m2*1,35m*7ks+0,6362m2*1,15m*7ks)*2,4t/m3+(36.9m3+46.5m3+1m3+7.6m3+2.9m3)*2ks*2.5t/m3</t>
  </si>
  <si>
    <t>1: Dle technické zprávy, výkresových příloh projektové dokumentace, TKP staveb státních drah a výkazů materiálu projektu a souhrnných částí dokumentace stavby. 
2: 1,5t</t>
  </si>
  <si>
    <t>R015170</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</si>
  <si>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</si>
  <si>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(62.5m2+84.4m2)*0.05m*0.8t/m3</t>
  </si>
  <si>
    <t>R015330</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</si>
  <si>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</si>
  <si>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2: (0.5m3+0.7m3)*2ks*2.5t/m3</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</si>
  <si>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</si>
  <si>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</si>
  <si>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(0,26m*0,25m*2,42m*24ks*0,8t/m3)+(0,24m*0,23m*2,42m*2ks*0,8t/m3)</t>
  </si>
  <si>
    <t>R015760</t>
  </si>
  <si>
    <t>POPLATKY ZA LIKVIDACI ODPADŮ NEBEZPEČNÝCH VČETNĚ DOPRAVY NA SKLÁDKU A VEŠKERÉ MANIPULACE - 17 06 03* IZOLAČNÍ MATERIÁLY OBSAHUJÍCÍ NEBEZPEČNÉ LÁTKY</t>
  </si>
  <si>
    <t>1: Dle technické zprávy, výkresových příloh projektové dokumentace, TKP staveb státních drah a výkazů materiálu projektu a souhrnných částí dokumentace stavby. 
2: (2m*6,5m*2ks)*0,0043t/m2</t>
  </si>
  <si>
    <t>03</t>
  </si>
  <si>
    <t>Staveništní náklady zhotovitele:</t>
  </si>
  <si>
    <t>03630</t>
  </si>
  <si>
    <t>DOPRAVNÍ ZAŘÍZENÍ - AUTOJEŘÁBY</t>
  </si>
  <si>
    <t>Provedení montáže jednotlivých dílců o hmotnosti cca 50,5 t (přesun z prostoru za rubem opěry do mostního otvoru na provizorní podepření).</t>
  </si>
  <si>
    <t>zahrnuje objednatelem povolené náklady na dopravní zařízení zhotovitele</t>
  </si>
  <si>
    <t>Provedení demontáže stávající OK mostu (SOK) o hmotnosti cca 20 t.</t>
  </si>
  <si>
    <t>11313</t>
  </si>
  <si>
    <t>ODSTRANĚNÍ KRYTU ZPEVNĚNÝCH PLOCH S ASFALTOVÝM POJIVEM</t>
  </si>
  <si>
    <t>Odstranění obrusné vrstvy místní komunikace poškozené stavební činností.  
- v oblasti mostního objektu  
- lokálně v oblasti od mostního objektu ke křižovatce s ul. Boční (odhad)</t>
  </si>
  <si>
    <t>1: Dle technické zprávy, výkresových příloh projektové dokumentace, TKP staveb státních drah a výkazů materiálu projektu a souhrnných částí dokumentace stavby. 
2: 110m2*0,05m+75m2*0,05m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</si>
  <si>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</si>
  <si>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</si>
  <si>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</si>
  <si>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Sejmutí ornice tl. 150 mm. Vč. dopravy v rámci stavby, přemístění na dočasné uložiště.  
(viz příloha 5.1)</t>
  </si>
  <si>
    <t>položka zahrnuje sejmutí ornice bez ohledu na tloušťku vrstvy a její vodorovnou dopravunezahrnuje uložení na trvalou skládku</t>
  </si>
  <si>
    <t>12573</t>
  </si>
  <si>
    <t>VYKOPÁVKY ZE ZEMNÍKŮ A SKLÁDEK TŘ. I</t>
  </si>
  <si>
    <t>(viz příloha 5.1, 5.2, 5.3)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</si>
  <si>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ruční vykopávky, odstranění kořenů a napadávek- pažení, vzepření a rozepření vč. přepažování (vyjma štětových stěn)- úpravu, ochranu a očištění dna, základové spáry, stěn a svahů-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pod.)položka nezahrnuje:- práce spojené s otvírkou zemníku</t>
  </si>
  <si>
    <t>13173</t>
  </si>
  <si>
    <t>HLOUBENÍ JAM ZAPAŽ I NEPAŽ TŘ. I</t>
  </si>
  <si>
    <t>- výkopy ve stavebních jamách  
- výkopy od úrovně komunikace po úroveň spodní hrany podkladního betonu po provedení pilot. Materiál bude částečně použit pro obsypy.  
(viz příloha 5.1, 5.2, 5.3, 6)</t>
  </si>
  <si>
    <t>1: Dle technické zprávy, výkresových příloh projektové dokumentace, TKP staveb státních drah a výkazů materiálu projektu a souhrnných částí dokumentace stavby. 
2: (315.9m3+161.8m3)+(95m3*2ks)</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</si>
  <si>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</si>
  <si>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17120</t>
  </si>
  <si>
    <t>ULOŽENÍ SYPANINY DO NÁSYPŮ A NA SKLÁDKY BEZ ZHUTNĚNÍ</t>
  </si>
  <si>
    <t>1: Dle technické zprávy, výkresových příloh projektové dokumentace, TKP staveb státních drah a výkazů materiálu projektu a souhrnných částí dokumentace stavby. 
2: 20m3+45m3+20m3+35m3</t>
  </si>
  <si>
    <t>položka zahrnuje:- kompletní provedení zemní konstrukce do předepsaného tvaru- ošetření úložiště po celou dobu práce v něm vč. klimatických opatření- ztížení v okolí vedení, konstrukcí a objektů a jejich dočasné zajištění- ztížení provádění ve ztížených podmínkách a stísněných prostorech- ztížené ukládání sypaniny pod vodu- ukládání po vrstvách a po jiných nutných částech (figurách) vč. dosypávek- spouštění a nošení materiálu- úprava, očištění a ochrana podloží a svahů- svahování,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</si>
  <si>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17610</t>
  </si>
  <si>
    <t>VÝPLNĚ ZE ZEMIN SE ZHUT</t>
  </si>
  <si>
    <t>Hutněný zásyp a obsyp s použitím vyzískaného materiálu, vhodného do zásypů. Vč. potřebných zkoušek pro stanovení vhodnosti.  
(viz příloha 5.1, 5.2, 5.3)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</si>
  <si>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</si>
  <si>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18214</t>
  </si>
  <si>
    <t>ÚPRAVA POVRCHŮ SROVNÁNÍM ÚZEMÍ V TL DO 0,25M</t>
  </si>
  <si>
    <t>Plochy v prostoru mostního objektu.  
(viz příloha 5.1)</t>
  </si>
  <si>
    <t>1: Dle technické zprávy, výkresových příloh projektové dokumentace, TKP staveb státních drah a výkazů materiálu projektu a souhrnných částí dokumentace stavby. 
2: 14m2+43m2+14m2+51m2+4m2</t>
  </si>
  <si>
    <t>položka zahrnuje srovnání výškových rozdílů terénu</t>
  </si>
  <si>
    <t>18222</t>
  </si>
  <si>
    <t>ROZPROSTŘENÍ ORNICE VE SVAHU V TL DO 0,15M</t>
  </si>
  <si>
    <t>(viz příloha 5.1)</t>
  </si>
  <si>
    <t>1: Dle technické zprávy, výkresových příloh projektové dokumentace, TKP staveb státních drah a výkazů materiálu projektu a souhrnných částí dokumentace stavby. 
2: 14m2*1,3+14m2*1,4+51m2*1,3+4m2</t>
  </si>
  <si>
    <t>položka zahrnuje:nutné přemístění ornice z dočasných skládek vzdálených do 50mrozprostření ornice v předepsané tloušťce ve svahu přes 1:5</t>
  </si>
  <si>
    <t>18232</t>
  </si>
  <si>
    <t>ROZPROSTŘENÍ ORNICE V ROVINĚ V TL DO 0,15M</t>
  </si>
  <si>
    <t>1: Dle technické zprávy, výkresových příloh projektové dokumentace, TKP staveb státních drah a výkazů materiálu projektu a souhrnných částí dokumentace stavby. 
2: 43m2</t>
  </si>
  <si>
    <t>položka zahrnuje:nutné přemístění ornice z dočasných skládek vzdálených do 50mrozprostření ornice v předepsané tloušťce v rovině a ve svahu do 1:5</t>
  </si>
  <si>
    <t>18242</t>
  </si>
  <si>
    <t>ZALOŽENÍ TRÁVNÍKU HYDROOSEVEM NA ORNICI</t>
  </si>
  <si>
    <t>1: Dle technické zprávy, výkresových příloh projektové dokumentace, TKP staveb státních drah a výkazů materiálu projektu a souhrnných částí dokumentace stavby. 
2: (108.1m2+43m2)</t>
  </si>
  <si>
    <t>Zahrnuje dodání předepsané travní směsi, hydroosev na ornici, zalévání, první pokosení, to vše bez ohledu na sklon terénu</t>
  </si>
  <si>
    <t>18245</t>
  </si>
  <si>
    <t>ZALOŽENÍ TRÁVNÍKU ZATRAVŇOVACÍ TEXTILIÍ (ROHOŽÍ)</t>
  </si>
  <si>
    <t>Trvalá protierozní  georohož s prostorovou strukturou a tahovou pevností min. 3,0 kN/m pro zajištění povrchové protierozní ochrany líce svahů. Vč. kotvících prvků a požadavků pro aplikaci dle TP výrobku.  
(viz příloha 1, 5.1)</t>
  </si>
  <si>
    <t>Zahrnuje dodání a položení předepsané zatravňovací textilie bez ohledu na sklon terénu, zalévání, první pokosení</t>
  </si>
  <si>
    <t>R11201</t>
  </si>
  <si>
    <t>KÁCENÍ STROMŮ D KMENE DO 0,5M S ODSTRANĚNÍM PAŘEZŮ</t>
  </si>
  <si>
    <t>Odstranění stávající řady cypřišů vpravo za mostem.</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</si>
  <si>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</si>
  <si>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R11511</t>
  </si>
  <si>
    <t>ČERPÁNÍ VODY DO 500 L/MIN</t>
  </si>
  <si>
    <t>Vč. zřízení potřebného počtu čerpacích jímek ve stavební jámě.   
Vč.všech potřebných stavebních strojů, vybavení a pomocných prací.</t>
  </si>
  <si>
    <t>Položka čerpání vody na povrchu zahrnuje i potrubí, pohotovost záložní čerpací soupravy a zřízení čerpací jímky. Součástí položky je také následná demontáž a likvidace těchto zařízení</t>
  </si>
  <si>
    <t>R184</t>
  </si>
  <si>
    <t>ZAHRADNICKÉ PRÁCE</t>
  </si>
  <si>
    <t>Zahradnické práce vpravo opěry O02  
- náhradní výsadba vlivem stavby zrušených rostlin, keřů a skalniček  
- oprava vlivem stavby znehodnocených částí skalky</t>
  </si>
  <si>
    <t>položka zahrnuje dodání a rozprostření mulčovací kůry nebo štěpky v předepsané tloušťce nebo mulčovací textilie bez ohledu na sklon terénu, stabilizaci mulče proti erozi, přísady proti vznícení mulče, naložení a odvoz odpadu</t>
  </si>
  <si>
    <t>Základy:</t>
  </si>
  <si>
    <t>224325</t>
  </si>
  <si>
    <t>PILOTY ZE ŽELEZOBETONU C30/37</t>
  </si>
  <si>
    <t>Beton C30/37-XC2, XA1.  
Hlubinné založení nové NK mostu.  
Piloty D=0,9 m.  
Opěra O01 (7 ks), opěra O02 (7 ks).</t>
  </si>
  <si>
    <t>1: Dle technické zprávy, výkresových příloh projektové dokumentace, TKP staveb státních drah a výkazů materiálu projektu a souhrnných částí dokumentace stavby. 
2: (0,6362m2*11,4m*7ks)+(0,6362m2*11,2m*7ks)</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</si>
  <si>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 objem betonu pro přebetonování a nadbetonování, který se nepřičítá ke stanovenému objemu výplně piloty- ukončení piloty pod ústím vrtu a vyplnění zbývající části sypaninou nebo kamenivem- odbourání a odstranění znehodnocené části výplně a úprava hlavy piloty před výstavbou další konstrukční části- zřízení výplně piloty pod hladinou vody- veškerý materiál, výrobky a polotovary, včetně mimostaveništní a vnitrostaveništní dopravy- nezahrnuje dodání a osazení výztuže, nezahrnuje vrty</t>
  </si>
  <si>
    <t>28</t>
  </si>
  <si>
    <t>224365</t>
  </si>
  <si>
    <t>VÝZTUŽ PILOT Z OCELI 10505, B500B</t>
  </si>
  <si>
    <t>Piloty opěry O01, opěry O02.</t>
  </si>
  <si>
    <t>1: Dle technické zprávy, výkresových příloh projektové dokumentace, TKP staveb státních drah a výkazů materiálu projektu a souhrnných částí dokumentace stavby. 
2: 0,72383t*7ks*2ks</t>
  </si>
  <si>
    <t>položka zahrnuje:- veškerý materiál, výrobky a polotovary, včetně mimostaveništní a vnitrostaveništní dopravy-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</si>
  <si>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29</t>
  </si>
  <si>
    <t>22694</t>
  </si>
  <si>
    <t>ZÁPOROVÉ PAŽENÍ Z KOVU DOČASNÉ</t>
  </si>
  <si>
    <t>(viz příloha 5.1, 5.2, 6)</t>
  </si>
  <si>
    <t>1: Dle technické zprávy, výkresových příloh projektové dokumentace, TKP staveb státních drah a výkazů materiálu projektu a souhrnných částí dokumentace stavby. 
2: (88m+120m)*0.0426t/m</t>
  </si>
  <si>
    <t>položka zahrnuje opotřebení ocelových zápor, jejich osazení do připravených vrtů včetně zabetonování konců a obsypu, případně jejich zaberanění a jejich odstranění. Ocelová převázka se započítá do výsledné hmotnosti.</t>
  </si>
  <si>
    <t>30</t>
  </si>
  <si>
    <t>22695A</t>
  </si>
  <si>
    <t>VÝDŘEVA ZÁPOROVÉHO PAŽENÍ DOČASNÁ (PLOCHA)</t>
  </si>
  <si>
    <t>1: Dle technické zprávy, výkresových příloh projektové dokumentace, TKP staveb státních drah a výkazů materiálu projektu a souhrnných částí dokumentace stavby. 
2: 62.5m2+84.4m2</t>
  </si>
  <si>
    <t>položka zahrnuje osazení pažin bez ohledu na druh, jejich opotřebení a jejich odstranění</t>
  </si>
  <si>
    <t>31</t>
  </si>
  <si>
    <t>26125</t>
  </si>
  <si>
    <t>VRTY PRO KOTVENÍ, INJEKTÁŽ A MIKROPILOTY NA POVRCHU TŘ. II D DO 300MM</t>
  </si>
  <si>
    <t>Vrty pro osazení mikrozápor pažení.  
(viz příloha 5.1, 5.2, 6)</t>
  </si>
  <si>
    <t>1: Dle technické zprávy, výkresových příloh projektové dokumentace, TKP staveb státních drah a výkazů materiálu projektu a souhrnných částí dokumentace stavby. 
2: 88m+120m</t>
  </si>
  <si>
    <t>položka zahrnuje:přemístění, montáž a demontáž vrtných soupravsvislou dopravu zeminy z vrtuvodorovnou dopravu zeminy bez uložení na skládkupřípadně nutné pažení dočasné (včetně odpažení) i trvalé</t>
  </si>
  <si>
    <t>32</t>
  </si>
  <si>
    <t>264241</t>
  </si>
  <si>
    <t>VRTY PRO PILOTY TŘ. II D DO 1000MM</t>
  </si>
  <si>
    <t>Nad opěrou O01 je délka vrtání 1 piloty 11,4 m. Nad opěrou O02 je délka vrtání 1 piloty 11,2 m.  
(viz příloha 5.1, 5.2, 9.3)</t>
  </si>
  <si>
    <t>1: Dle technické zprávy, výkresových příloh projektové dokumentace, TKP staveb státních drah a výkazů materiálu projektu a souhrnných částí dokumentace stavby. 
2: 11,4m*7ks+11,2m*7ks</t>
  </si>
  <si>
    <t>položka zahrnuje:- zřízení vrtu, svislou a vodorovnou dopravu zeminy bez uložení na skládku, vrtací práce zapaž. i nepaž. vrtu- čerpání vody z vrtu, vyčištění vrtu- zabezpečení vrtacích prací- dopravu, nájem, provoz a přemístění, montáž a demontáž vrtacích zařízení a dalších mechanismů- lešení a podpěrné konstrukce pro práci a manipulaci s vrtacím zařízení a dalších mechanismů- vrtací plošiny vč. zemních prací, zpevnění, odvodnění a pod.- v případě zapažení dočasnými pažnicemi jejich opotřebení- v případě zapažení suspenzí veškeré hospodaření s ní- nezahrnuje zapažení trvalými pažnicemi- nezahrnuje uložení zeminy na skládku a poplatek za skládkunevykazuje se hluché vrtání</t>
  </si>
  <si>
    <t>33</t>
  </si>
  <si>
    <t>272325</t>
  </si>
  <si>
    <t>ZÁKLADY ZE ŽELEZOBETONU DO C30/37</t>
  </si>
  <si>
    <t>Beton C30/37-XA1, XF1.  
Základová část mostních opěr.   
Opěra O01, opěra O02.  
(viz příloha 8)</t>
  </si>
  <si>
    <t>1: Dle technické zprávy, výkresových příloh projektové dokumentace, TKP staveb státních drah a výkazů materiálu projektu a souhrnných částí dokumentace stavby. 
2: 25,1m3*2ks</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</si>
  <si>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</si>
  <si>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34</t>
  </si>
  <si>
    <t>272365</t>
  </si>
  <si>
    <t>VÝZTUŽ ZÁKLADŮ Z OCELI 10505, B500B</t>
  </si>
  <si>
    <t>Základová část mostních opěr.   
Opěra O01, opěra O02.  
(viz příloha 9.1)</t>
  </si>
  <si>
    <t>1: Dle technické zprávy, výkresových příloh projektové dokumentace, TKP staveb státních drah a výkazů materiálu projektu a souhrnných částí dokumentace stavby. 
2: 2,42t*2ks</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</si>
  <si>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</si>
  <si>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Svislé konstrukce (a kompletní):</t>
  </si>
  <si>
    <t>35</t>
  </si>
  <si>
    <t>317325</t>
  </si>
  <si>
    <t>ŘÍMSY ZE ŽELEZOBETONU DO C30/37</t>
  </si>
  <si>
    <t>Beton C30/37-XD1, XF4.  
(viz příloha 8)</t>
  </si>
  <si>
    <t>1: Dle technické zprávy, výkresových příloh projektové dokumentace, TKP staveb státních drah a výkazů materiálu projektu a souhrnných částí dokumentace stavby. 
2: 1,8m3*2ks</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</si>
  <si>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</si>
  <si>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36</t>
  </si>
  <si>
    <t>317365</t>
  </si>
  <si>
    <t>VÝZTUŽ ŘÍMS Z OCELI 10505, B500B</t>
  </si>
  <si>
    <t>Opěra O01, opěra O02.  
(viz příloha 9.2)</t>
  </si>
  <si>
    <t>1: Dle technické zprávy, výkresových příloh projektové dokumentace, TKP staveb státních drah a výkazů materiálu projektu a souhrnných částí dokumentace stavby. 
2: 0,117t*2ks</t>
  </si>
  <si>
    <t>položka zahrnuje: -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</si>
  <si>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37</t>
  </si>
  <si>
    <t>333325</t>
  </si>
  <si>
    <t>MOSTNÍ OPĚRY A KŘÍDLA ZE ŽELEZOVÉHO BETONU DO C30/37</t>
  </si>
  <si>
    <t>Beton C30/37-XD3, XF4  
Dřík, úložný práh, zavěšená mostní křídla, závěrná zeď.  
Opěra O01, opěra O02.  
(viz příloha 8)</t>
  </si>
  <si>
    <t>1: Dle technické zprávy, výkresových příloh projektové dokumentace, TKP staveb státních drah a výkazů materiálu projektu a souhrnných částí dokumentace stavby. 
2: (34,7m3+1,6m3)*2ks</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</si>
  <si>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</si>
  <si>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38</t>
  </si>
  <si>
    <t>333326</t>
  </si>
  <si>
    <t>MOSTNÍ OPĚRY A KŘÍDLA ZE ŽELEZOVÉHO BETONU DO C40/50</t>
  </si>
  <si>
    <t>Beton C35/45-XD3, XF4.  
Úložné bločky pod mostními ložisky.  
Opěra O01, opěra O02.  
(viz příloha 8)</t>
  </si>
  <si>
    <t>1: Dle technické zprávy, výkresových příloh projektové dokumentace, TKP staveb státních drah a výkazů materiálu projektu a souhrnných částí dokumentace stavby. 
2: 0,8m3*2ks</t>
  </si>
  <si>
    <t>39</t>
  </si>
  <si>
    <t>333365</t>
  </si>
  <si>
    <t>VÝZTUŽ MOSTNÍCH OPĚR A KŘÍDEL Z OCELI 10505, B500B</t>
  </si>
  <si>
    <t>Dříky opěr, zavěšená mostní křídla, úložné prahy, úložné bločky, závěrná zeď.  
Opěra O01, opěra O02.  
(viz příloha 9.2, 9.3)</t>
  </si>
  <si>
    <t>1: Dle technické zprávy, výkresových příloh projektové dokumentace, TKP staveb státních drah a výkazů materiálu projektu a souhrnných částí dokumentace stavby. 
2: (3t*2ks-0,117t*2ks)+3,4t</t>
  </si>
  <si>
    <t>40</t>
  </si>
  <si>
    <t>348173</t>
  </si>
  <si>
    <t>ZÁBRADLÍ Z DÍLCŮ KOVOVÝCH ŽÁROVĚ ZINK PONOREM S NÁTĚREM</t>
  </si>
  <si>
    <t>KG</t>
  </si>
  <si>
    <t>Zábradlí na OK mostu a spodní stavbě. Vč. požadovaného kotvení a plastových krytek kotev. Vč. podlití polymermaltou s elektroizolačními vlastnostmi.  
PKO typ III: zinkování ponorem + ONS 91. Vč. provedení ŽSP a ONS na stavbě v místě montážního navaření zábradlí na NK mostu na zárodky sloupků na HP HN.  
(viz příloha 7.6, 7.7)</t>
  </si>
  <si>
    <t>1: Dle technické zprávy, výkresových příloh projektové dokumentace, TKP staveb státních drah a výkazů materiálu projektu a souhrnných částí dokumentace stavby. 
2: 910kg+657kg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</si>
  <si>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</si>
  <si>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41</t>
  </si>
  <si>
    <t>R3273</t>
  </si>
  <si>
    <t>ZDI OPĚR, ZÁRUB, NÁBŘEŽ Z PROST BET</t>
  </si>
  <si>
    <t>Vybourání stávajícího zděného plotu od vchodové branky směrem k opěře O02, vč. odvozu vybouraného materiálu na skládku, vč. poplatků za skládku. Výstavba nového zděného plotu o parametrech stejných nebo podobných, jak jsou ve stávajícím stavu. Nová zeď bude zatažena až k líci nové opěry O02.</t>
  </si>
  <si>
    <t>Vodorovné konstrukce:</t>
  </si>
  <si>
    <t>42</t>
  </si>
  <si>
    <t>428992</t>
  </si>
  <si>
    <t>MOSTNÍ LOŽISKA OSTATNÍ PRO ZATÍŽ DO 2,5MN</t>
  </si>
  <si>
    <t>Kalotová mostní ložiska.  
PKO typ I: ŽSP + ONS 02  
Vč. výrobní dokumentace, výroby, přepravy a osazení, vyhotovení protokolu osazení ložisek dle ČSN EN 1337.</t>
  </si>
  <si>
    <t>1: Dle technické zprávy, výkresových příloh projektové dokumentace, TKP staveb státních drah a výkazů materiálu projektu a souhrnných částí dokumentace stavby. 
2: 4ks</t>
  </si>
  <si>
    <t>- výrobní dokumentaci, jde-li o ložisko individuálně vyráběné- dodání kompletních ložisek požadované kvality- přípravu, očištění a úpravy úložných ploch- osazení ložisek podle předepsaného technologického předpisu bez ohledu na způsob uložení a kotvení- uložení do malty jakéhokoliv druhu včetně dodávky této malty- uložení na plastické vložky nebo maltu včetně dodávky této vložky nebo malty- uložení na vrstvu plastbetonové malty nebo podobné vrstvy jako ochranu proti průchodu bludných proudů- vyplnění kotevních otvorů- lešení a podpěrné konstrukce- tmelení, těsnění a výplně spar- nastavení ložisek a odborná prohlídka- dočasné zpevnění nebo naopak dočasné uvolnění ložisek- opatření ložisek znakem výrobce a typovým číslem- úpravy, očištění a ošetření okolí ložisek- přiměřeným způsobem je nutné zahrnout ustanovení pro TMCH 94 pro kovové konstrukce.</t>
  </si>
  <si>
    <t>43</t>
  </si>
  <si>
    <t>451313</t>
  </si>
  <si>
    <t>PODKLADNÍ A VÝPLŇOVÉ VRSTVY Z PROSTÉHO BETONU C16/20</t>
  </si>
  <si>
    <t>Beton C16/20-X0.  
Podkladní beton pod novými mostními opěrami. Dočasná funkce.  
(viz příloha 5.1, 5.2)</t>
  </si>
  <si>
    <t>1: Dle technické zprávy, výkresových příloh projektové dokumentace, TKP staveb státních drah a výkazů materiálu projektu a souhrnných částí dokumentace stavby. 
2: 1m2*8,1m*2ks</t>
  </si>
  <si>
    <t>44</t>
  </si>
  <si>
    <t>451314</t>
  </si>
  <si>
    <t>PODKLADNÍ A VÝPLŇOVÉ VRSTVY Z PROSTÉHO BETONU C25/30</t>
  </si>
  <si>
    <t>Suchý beton dle TKP 18 a SŽDC (ČD) Ž 6  
- betonové lože pod odláždění, vč. ukončovacích prahů  
(viz příloha 5.1, 5.2)</t>
  </si>
  <si>
    <t>1: Dle technické zprávy, výkresových příloh projektové dokumentace, TKP staveb státních drah a výkazů materiálu projektu a souhrnných částí dokumentace stavby. 
2: ((6.6m2*1m+9.5m*1m+22m*1.4+13m*1.4+15m2+16m2)*0.15m)+(1.8m3+0.2m3+1.8m3+0.7m3+2.7m3+2.3m3)</t>
  </si>
  <si>
    <t>45</t>
  </si>
  <si>
    <t>45152</t>
  </si>
  <si>
    <t>PODKLADNÍ A VÝPLŇOVÉ VRSTVY Z KAMENIVA DRCENÉHO</t>
  </si>
  <si>
    <t>Obdoba vsakovací jímky, zásyp ŠD fr. 16/32.  
Vlevo mostního objektu u opěry O01 a opěry O02.</t>
  </si>
  <si>
    <t>1: Dle technické zprávy, výkresových příloh projektové dokumentace, TKP staveb státních drah a výkazů materiálu projektu a souhrnných částí dokumentace stavby. 
2: 1,3m2*0,8m+4,65m2*0,8m</t>
  </si>
  <si>
    <t>položka zahrnuje dodávku předepsaného kameniva, mimostaveništní a vnitrostaveništní dopravu a jeho uloženínení-li v zadávací dokumentaci uvedeno jinak, jedná se o nakupovaný materiál</t>
  </si>
  <si>
    <t>46</t>
  </si>
  <si>
    <t>457314</t>
  </si>
  <si>
    <t>VYROVNÁVACÍ A SPÁDOVÝ PROSTÝ BETON C25/30</t>
  </si>
  <si>
    <t>Beton C25/30-XF1.  
- podkladní spádový beton v přechodových oblastech za rubem spodní stavby (O01, O02)  
(viz příloha 5.1, 5.2)</t>
  </si>
  <si>
    <t>1: Dle technické zprávy, výkresových příloh projektové dokumentace, TKP staveb státních drah a výkazů materiálu projektu a souhrnných částí dokumentace stavby. 
2: 2,3m2*5,2m*2ks</t>
  </si>
  <si>
    <t>47</t>
  </si>
  <si>
    <t>45747</t>
  </si>
  <si>
    <t>VYROVNÁVACÍ A SPÁD VRSTVY Z MALTY ZVLÁŠTNÍ (PLASTMALTA)</t>
  </si>
  <si>
    <t>Polymermalta s elektroizolačními vlastnostmi dle SŽDC (ČD) SR 5/7 (S).   
Podlití mostních ložisek.  
(viz příloha 8)</t>
  </si>
  <si>
    <t>1: Dle technické zprávy, výkresových příloh projektové dokumentace, TKP staveb státních drah a výkazů materiálu projektu a souhrnných částí dokumentace stavby. 
2: 0,36m2*0,26m*4ks</t>
  </si>
  <si>
    <t>položka zahrnuje:- dodání zvláštní malty (plastmalty) předepsané kvality a její rozprostření v předepsané tloušťce a v předepsaném tvaru</t>
  </si>
  <si>
    <t>48</t>
  </si>
  <si>
    <t>46321</t>
  </si>
  <si>
    <t>ROVNANINA Z LOMOVÉHO KAMENE</t>
  </si>
  <si>
    <t>Drenážní vrstva za rubem závěrných zdí.  
(viz příloha 5.1, 5.2)</t>
  </si>
  <si>
    <t>1: Dle technické zprávy, výkresových příloh projektové dokumentace, TKP staveb státních drah a výkazů materiálu projektu a souhrnných částí dokumentace stavby. 
2: 0,4m2*5,2m*2ks</t>
  </si>
  <si>
    <t>položka zahrnuje:- dodávku a vyrovnání lomového kamene předepsané frakce do předepsaného tvaru včetně mimostaveništní a vnitrostaveništní dopravynení-li v zadávací dokumentaci uvedeno jinak, jedná se o nakupovaný materiál</t>
  </si>
  <si>
    <t>49</t>
  </si>
  <si>
    <t>46511</t>
  </si>
  <si>
    <t>DLAŽBY Z DÍLCŮ BETONOVÝCH</t>
  </si>
  <si>
    <t>20% nové dlažby z plochy předláždění chodníku na straně opěry O01.  
(viz příloha 4, 5.1)</t>
  </si>
  <si>
    <t>1: Dle technické zprávy, výkresových příloh projektové dokumentace, TKP staveb státních drah a výkazů materiálu projektu a souhrnných částí dokumentace stavby. 
2: (1.1m*37m*0.06m)*0.2</t>
  </si>
  <si>
    <t>položka zahrnuje:- nutné zemní práce (svahování, úpravu pláně a pod.)- dodání dílce požadovaného tvaru a vlastností, jeho skladování, doprava a osazení do definitivní polohy, včetně komplexní technologie výroby a montáže dílců, ošetření a ochrana dílců,-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další práce dané případně specifikací k příslušnému prefabrik. dílci (úprava pohledových ploch, příp. rubových ploch, osazení měřících zařízení, zkoušení a měření dílců a pod.)- nezahrnuje podklad pod dlažbu, vykazuje se samostatně položkami SD 45</t>
  </si>
  <si>
    <t>50</t>
  </si>
  <si>
    <t>465512</t>
  </si>
  <si>
    <t>DLAŽBY Z LOMOVÉHO KAMENE NA MC</t>
  </si>
  <si>
    <t>Odláždění, provedení dle MVL 649.   
Tloušťka dlažby min. 250 mm. Pro vyplnění spár se použije cementová malta MC25-   
XF3. Odláždění bude ukončeno prahy dle MVL 649.  
(viz příloha 5.1, 5.2)</t>
  </si>
  <si>
    <t>1: Dle technické zprávy, výkresových příloh projektové dokumentace, TKP staveb státních drah a výkazů materiálu projektu a souhrnných částí dokumentace stavby. 
2: (6.6m2*1m+9.5m*1m+22m*1.4+13m*1.4+15m2+16m2)*0.25m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</si>
  <si>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</si>
  <si>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51</t>
  </si>
  <si>
    <t>465923</t>
  </si>
  <si>
    <t>PŘEDLÁŽDĚNÍ DLAŽBY Z BETON DLAŽDIC</t>
  </si>
  <si>
    <t>Rozebrání betonové dlažby chodníku na straně opěry O01, dočasné uložení v místě stavby.  
(viz příloha 4, 5.1)</t>
  </si>
  <si>
    <t>1: Dle technické zprávy, výkresových příloh projektové dokumentace, TKP staveb státních drah a výkazů materiálu projektu a souhrnných částí dokumentace stavby. 
2: 1.1m*37m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</si>
  <si>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nutné zemní práce (svahování, úpravu pláně a pod.)- nezahrnuje podklad pod dlažbu, vykazuje se samostatně položkami SD 45</t>
  </si>
  <si>
    <t>52</t>
  </si>
  <si>
    <t>R42194</t>
  </si>
  <si>
    <t>MOSTNÍ NOSNÉ DESKOVÉ KONSTR Z KOVU</t>
  </si>
  <si>
    <t>VTD, dodání materiálu, výroba, dodávka na stavbu, PKO a montáž.  
PKO typ I: ŽSP + ONS 02  
PKO typ II: dočasný ochranný nátěr a následné trvalý základní adhezní nátěr s protikorozními účinky a adhezní můstek (žlab kolejového lože). Vč. vyznačení zhotovitele PKO a rok provedení rekonstrukce mostního objektu na NOK nástřikem přes šablonu.  
Vč. pomocné konstrukce vně stojin HN pro uchycení dopravního značení.  
Vč. čelních plechů z korozivzdorné oceli (0,404 t)!  
Vč. navařovacích svorníků. Vč. ložiskových šroubů (dodávka v rámci NOK).  
Vč. všech montážních podpěrných konstrukcí a pomůcek.  
Vč. dílenských zkoušek svařování masivní desky mostovky.  
Hmotnost bez prořezu.</t>
  </si>
  <si>
    <t>1: Dle technické zprávy, výkresových příloh projektové dokumentace, TKP staveb státních drah a výkazů materiálu projektu a souhrnných částí dokumentace stavby. 
2: 98,244+0.004+0.404t</t>
  </si>
  <si>
    <t>53</t>
  </si>
  <si>
    <t>ŠD fr. 0/32 mm. Mimo aktivní zónu.  
- přechodové klíny po spádový beton, prostor pod opěrami, prostor na líci opěr po úroveň okolní komunikace  
- materiál, kterým se vyplní prostor výkopů po úroveň okolní komunikace (za účelem najetí vrtné soupravy pro provádění pilot), který bude následně po provedení pilot odkopán na projektovanou úroveň spodního povrchu podkladního betonu. Tento materiál bude částečně použit na obsypy.  
(viz příloha 5.1, 5.2)</t>
  </si>
  <si>
    <t>1: Dle technické zprávy, výkresových příloh projektové dokumentace, TKP staveb státních drah a výkazů materiálu projektu a souhrnných částí dokumentace stavby. 
2: (44.2m3+48.5m3+19.2m3)+(44.2m3+40.5m3+16.2m3)+(95m3*2ks)</t>
  </si>
  <si>
    <t>54</t>
  </si>
  <si>
    <t>ŠD fr. 0/32 mm. V aktivní zóně. Vrstva nad spádovým betonem po spodní povrch ZKPP.  
(viz příloha 5.1, 5.2)</t>
  </si>
  <si>
    <t>1: Dle technické zprávy, výkresových příloh projektové dokumentace, TKP staveb státních drah a výkazů materiálu projektu a souhrnných částí dokumentace stavby. 
2: 1,5m2*5,2m*2ks</t>
  </si>
  <si>
    <t>55</t>
  </si>
  <si>
    <t>ŠD fr. 16/32 mm. Obsyp drenážních trubek za rubem NK mostu.  
(viz příloha 5.1, 5.2)</t>
  </si>
  <si>
    <t>1: Dle technické zprávy, výkresových příloh projektové dokumentace, TKP staveb státních drah a výkazů materiálu projektu a souhrnných částí dokumentace stavby. 
2: 0,3m2*5,2m*2ks</t>
  </si>
  <si>
    <t>56</t>
  </si>
  <si>
    <t>Drenážní vrstva za rubem NK mostu z lože fr. 31,5 / 63 mm.  
(viz příloha 5.1, 5.2)</t>
  </si>
  <si>
    <t>1: Dle technické zprávy, výkresových příloh projektové dokumentace, TKP staveb státních drah a výkazů materiálu projektu a souhrnných částí dokumentace stavby. 
2: 0,65m2*5,2m*2ks</t>
  </si>
  <si>
    <t>57</t>
  </si>
  <si>
    <t>56341</t>
  </si>
  <si>
    <t>VOZOVKOVÉ VRSTVY ZE ŠTĚRKOPÍSKU TL. DO 50MM</t>
  </si>
  <si>
    <t>Podkladní vrstva pod betonovou dlažbou chodníku na straně opěry O01, která bude předlážděna.   
(viz příloha 4, 5.1)</t>
  </si>
  <si>
    <t>- dodání kameniva předepsané kvality a zrnitosti- rozprostření a zhutnění vrstvy v předepsané tloušťce- zřízení vrstvy bez rozlišení šířky, pokládání vrstvy po etapách- nezahrnuje postřiky, nátěry</t>
  </si>
  <si>
    <t>58</t>
  </si>
  <si>
    <t>56413</t>
  </si>
  <si>
    <t>VOZOVKOVÉ VRSTVY Z ASFALTOCEMENT BETONU TL 40MM</t>
  </si>
  <si>
    <t>1: Dle technické zprávy, výkresových příloh projektové dokumentace, TKP staveb státních drah a výkazů materiálu projektu a souhrnných částí dokumentace stavby. 
2: 110m2+75m2</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</si>
  <si>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</si>
  <si>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59</t>
  </si>
  <si>
    <t>R56341</t>
  </si>
  <si>
    <t>podsyp pod panely včetně odstranění</t>
  </si>
  <si>
    <t>1: Dle technické zprávy, výkresových příloh projektové dokumentace, TKP staveb státních drah a výkazů materiálu projektu a souhrnných částí dokumentace stavby. 
2: 1,5m*5m*2ks</t>
  </si>
  <si>
    <t>60</t>
  </si>
  <si>
    <t>R56364</t>
  </si>
  <si>
    <t>VOZOVKOVÉ VRSTVY Z RECYKLOVANÉHO MATERIÁLU TL DO 200MM</t>
  </si>
  <si>
    <t>nájezd na silniční panely včetně odstranění a odvozu na skládku</t>
  </si>
  <si>
    <t>1: Dle technické zprávy, výkresových příloh projektové dokumentace, TKP staveb státních drah a výkazů materiálu projektu a souhrnných částí dokumentace stavby. 
2: 2,3m*5m*2ks</t>
  </si>
  <si>
    <t>- dodání recyklátu v požadované kvalitě- očištění podkladu- uložení recyklátu dle předepsaného technologického předpisu, zhutnění vrstvy v předepsané tloušťce- zřízení vrstvy bez rozlišení šířky, pokládání vrstvy po etapách, včetně pracovních spar a spojů- úpravu napojení, ukončení - nezahrnuje postřiky, nátěry</t>
  </si>
  <si>
    <t>61</t>
  </si>
  <si>
    <t>R577</t>
  </si>
  <si>
    <t>VRSTVY PRO OBNOVU, OPRAVY - VTLAČOVANÝ ASFALTOVÝ BETON</t>
  </si>
  <si>
    <t>Provedení vozovky ve skladbě dle požadavků dokumentace - lokálně v místě, kde byla stávající skladba komunikace odstraněna vlivem stavební činnosti.</t>
  </si>
  <si>
    <t>1: Dle technické zprávy, výkresových příloh projektové dokumentace, TKP staveb státních drah a výkazů materiálu projektu a souhrnných částí dokumentace stavby. 
2: 10m2</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</si>
  <si>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</si>
  <si>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62</t>
  </si>
  <si>
    <t>R58302</t>
  </si>
  <si>
    <t>KRYT ZE SINIČNÍCH DÍLCŮ (PANELŮ) TL 180MM</t>
  </si>
  <si>
    <t>provizorní zvýšení komunikace v místě dočasné přeložky kabelů   
umístění na 5 cm ŠP   
včetně odstranění</t>
  </si>
  <si>
    <t>1: Dle technické zprávy, výkresových příloh projektové dokumentace, TKP staveb státních drah a výkazů materiálu projektu a souhrnných částí dokumentace stavby. 
2: 5m*1m*2ks</t>
  </si>
  <si>
    <t>- dodání dílců v požadované kvalitě, dodání materiálu pro předepsané  lože v tloušťce předepsané dokumentací a pro předepsanou výplň spar- očištění podkladu- uložení dílců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</si>
  <si>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Přidružená stavební výroba:</t>
  </si>
  <si>
    <t>63</t>
  </si>
  <si>
    <t>703214</t>
  </si>
  <si>
    <t>KABELOVÝ ŽLAB NOSNÝ/DRÁTĚNÝ ŽÁROVĚ ZINKOVANÝ VČETNĚ UPEVNĚNÍ A PŘÍSLUŠENSTVÍ SVĚTLÉ ŠÍŘKY PŘES 400 DO 600 MM</t>
  </si>
  <si>
    <t>Kabelový žlab 500x100 mm (š. x v.), samonosný, dle požadavků dokumentace. Vč. PKO TYP I. Vč. Redukčních a spojovacích kusů v přechodu na kompozitní kabelový žlab a dalšího potřebného spojovacího materiálu. Vč. EPDM podložek tl. 5 mm přilepených k podpůrným profilům. Spojování jednotlivých dílců dle zvoleného systému výrobce. Mezi NK a spodní stavbou bude spoj proveden jako dielektrický a bude umožňovat dilataci v podélném směru +/- 25 mm (nad O01 i O02).  
Vč. PKO TYP I.  
(viz příloha 5.4, 7.6, 7.7)</t>
  </si>
  <si>
    <t>1: Dle technické zprávy, výkresových příloh projektové dokumentace, TKP staveb státních drah a výkazů materiálu projektu a souhrnných částí dokumentace stavby. 
2: 26,2m</t>
  </si>
  <si>
    <t>1. Položka obsahuje: – kompletní montáž, rozměření, upevnění, sváření, řezání, spojování a pod.  – veškerý spojovací a montážní materiál – pomocné mechanismy a nátěr2. Položka neobsahuje: X3. Způsob měření:Měří se metr délkový.</t>
  </si>
  <si>
    <t>64</t>
  </si>
  <si>
    <t>703314</t>
  </si>
  <si>
    <t>KRYT K NOSNÉMU ŽLABU/ROŠTU ŽÁROVĚ ZINKOVANÝ VČETNĚ UPEVNĚNÍ A PŘÍSLUŠENSTVÍ SVĚTLÉ ŠÍŘKY PŘES 400 DO 600 MM</t>
  </si>
  <si>
    <t>Kabelový žlab 500x100 mm (š. x v.)  
- kryt  
Vč. opatření proti zcizení krytu.  
Vč. PKO TYP I.  
(viz příloha 5.4, 7.6, 7.7)</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</si>
  <si>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</si>
  <si>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65</t>
  </si>
  <si>
    <t>709611</t>
  </si>
  <si>
    <t>DEMONTÁŽ KABELOVÉHO ŽLABU/LIŠTY VČETNĚ KRYTU</t>
  </si>
  <si>
    <t>Dmtž kabelového žlabu vedoucího vlevo na mostním zábradlí.  
(viz příloha 4)</t>
  </si>
  <si>
    <t>1: Dle technické zprávy, výkresových příloh projektové dokumentace, TKP staveb státních drah a výkazů materiálu projektu a souhrnných částí dokumentace stavby. 
2: 23,5m</t>
  </si>
  <si>
    <t>1. Položka obsahuje: – přípravu podkladu pro osazení2. Položka neobsahuje: X3. Způsob měření:Měří se metr délkový.</t>
  </si>
  <si>
    <t>66</t>
  </si>
  <si>
    <t>711111</t>
  </si>
  <si>
    <t>IZOLACE BĚŽNÝCH KONSTRUKCÍ PROTI ZEMNÍ VLHKOSTI ASFALTOVÝMI NÁTĚRY</t>
  </si>
  <si>
    <t>SVI typ IV: 1x nátěr penetrační, 2x nátěr asfaltový.  
(pozn.: penetrační nátěr je součástí specifikace položky; asfaltové nátěry jsou vykázány ve 2 vrstvách)  
Aplikace:   
- určené betonové plochy ve styku se zeminou a 150 mm nad terén  
Opěra O01, opěra O02.  
(viz příloha 5.1, 5.2, 5.5, 8)</t>
  </si>
  <si>
    <t>1: Dle technické zprávy, výkresových příloh projektové dokumentace, TKP staveb státních drah a výkazů materiálu projektu a souhrnných částí dokumentace stavby. 
2: (37,3m2+36,8m2+6,7m2)*2ks</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</si>
  <si>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</si>
  <si>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67</t>
  </si>
  <si>
    <t>711132</t>
  </si>
  <si>
    <t>IZOLACE BĚŽNÝCH KONSTRUKCÍ PROTI VOLNĚ STÉKAJÍCÍ VODĚ ASFALTOVÝMI PÁSY</t>
  </si>
  <si>
    <t>SVI typ IIII.   
Systém schválený pro použití Správou železnic. Asfaltové pásy, konstrukční celoplošné natavení (vyjma oblastí, kde se nachází SVI typ I). Vč. přechodových klínů z cementové sanační malty. Vč. dokumentací požadovaného kotvení v jejím ukončení.  
(viz příloha 5.1, 5.2, 5.5, 8)</t>
  </si>
  <si>
    <t>1: Dle technické zprávy, výkresových příloh projektové dokumentace, TKP staveb státních drah a výkazů materiálu projektu a souhrnných částí dokumentace stavby. 
2: (32.2m2+2.5m2*2ks)*2ks</t>
  </si>
  <si>
    <t>68</t>
  </si>
  <si>
    <t>711509</t>
  </si>
  <si>
    <t>OCHRANA IZOLACE NA POVRCHU TEXTILIÍ</t>
  </si>
  <si>
    <t>Geotextilie na horním povrchu spádových betonů, na rubu závěrných zdí, na horním povrchu ocelových konzolek.  
(viz příloha 5.1, 5.2, 5.5, 8)</t>
  </si>
  <si>
    <t>1: Dle technické zprávy, výkresových příloh projektové dokumentace, TKP staveb státních drah a výkazů materiálu projektu a souhrnných částí dokumentace stavby. 
2: 7.2m*5.2m*2ks</t>
  </si>
  <si>
    <t>položka zahrnuje:- dodání  předepsaného ochranného materiálu- zřízení ochrany izolace</t>
  </si>
  <si>
    <t>69</t>
  </si>
  <si>
    <t>76799</t>
  </si>
  <si>
    <t>OSTATNÍ KOVOVÉ DOPLŇK KONSTRUKCE</t>
  </si>
  <si>
    <t>provizorní překrytí spáry mezi panely včetně odstranění</t>
  </si>
  <si>
    <t>1: Dle technické zprávy, výkresových příloh projektové dokumentace, TKP staveb státních drah a výkazů materiálu projektu a souhrnných částí dokumentace stavby. 
2: 1m*0,03m*5m*7,85t/m3</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</si>
  <si>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</si>
  <si>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70</t>
  </si>
  <si>
    <t>R703214</t>
  </si>
  <si>
    <t>KABELOVÝ ŽLAB NOSNÝ/DRÁTĚNÝ ŽÁROVĚ ZINKOVANÝ VČETNĚ UPEVNĚNÍ A PŘÍSLUŠENSTVÍ SVĚTLÉ ŠÍŘKY PŘES 400 DO 600 MM, VČ. KRYTU</t>
  </si>
  <si>
    <t>Kabelový žlab 500x100 mm (š. x v.) z KOMPOZITNÍHO materiálu, splňující požadavky MVL 725.  
Barevné řešení - zelený odstín.  
Vč. krytu a jeho upevnění, vč. opatření proti jeho zcizení.  
(viz příloha 5.4, 7.6, 7.7)</t>
  </si>
  <si>
    <t>1: Dle technické zprávy, výkresových příloh projektové dokumentace, TKP staveb státních drah a výkazů materiálu projektu a souhrnných částí dokumentace stavby. 
2: 2,9m*2ks</t>
  </si>
  <si>
    <t>71</t>
  </si>
  <si>
    <t>R7114151</t>
  </si>
  <si>
    <t>IZOLACE CELOPLOŠ STŘÍKANÁ BEZEŠVÁ NA BETONOVÝ PODKLAD</t>
  </si>
  <si>
    <t>SVI typ I.  
Systém schválený pro použití Správou železnic. Položka zahrnuje kompletní zhotovení systému SVI, tj. vč. přípravných a případných ochranných vrstev a natěrů, pokud je zhotovitelem použitý schválený systém obsahuje. Tj. vč. přípravy povrchu celoplošným tryskáním křemičitým pískem, vč. následného provedení jemné reprofilace - opravy nerovností, vč. naložení, odvozu odpadu z tryskání a poplatku za skládku.  
Opěra O01, opěra O02.  
(viz příloha 5.1, 5.2, 5.5, 8)</t>
  </si>
  <si>
    <t>1: Dle technické zprávy, výkresových příloh projektové dokumentace, TKP staveb státních drah a výkazů materiálu projektu a souhrnných částí dokumentace stavby. 
2: (17.4m2+5.5m2+8.4m2+22.2m2+5.1m2)*2ks</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</si>
  <si>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litý asfalt, asfaltový betonv této položce se vykáže i izolace rámových konstrukcí (mosty, propusty, kolektory)</t>
  </si>
  <si>
    <t>72</t>
  </si>
  <si>
    <t>R7114152</t>
  </si>
  <si>
    <t>IZOLACE CELOPLOŠ STŘÍKANÁ BEZEŠVÁ NA OCELOVÝ PODKLAD</t>
  </si>
  <si>
    <t>SVI typ II.  
Systém schválený pro použití Správou železnic. Vč. dočasného a následně trvalého základního adhezního nátěru s protikorozními účinky.  
SVI žlabu kolejového lože na NOK. SVI horního povrchu konzolky v horní části závěrných zdí.  
(viz příloha 5.3, 5.5, 7.2)</t>
  </si>
  <si>
    <t>1: Dle technické zprávy, výkresových příloh projektové dokumentace, TKP staveb státních drah a výkazů materiálu projektu a souhrnných částí dokumentace stavby. 
2: 6.1m*16.54m+0.65m*5.5m*2ks</t>
  </si>
  <si>
    <t>73</t>
  </si>
  <si>
    <t>R741I03</t>
  </si>
  <si>
    <t>JISKŘIŠTĚ</t>
  </si>
  <si>
    <t>Prvky jiskřiště - vybíjecí destička v úložných bločcích, drát jiskřiště, svorka, spojovací materiál. Vč. předepsané PKO. Celkem 4 ks jiskřišť na mostním objektu.  
(viz příloha 7.4)</t>
  </si>
  <si>
    <t>Položka obsahuje: dodání předepsaného materiálu s požadovanou PKO, výrobu a mtž na stavbě</t>
  </si>
  <si>
    <t>74</t>
  </si>
  <si>
    <t>R75I9</t>
  </si>
  <si>
    <t>ZÁBRANA Z DESEK HDPE TL. 20 MM</t>
  </si>
  <si>
    <t>KS</t>
  </si>
  <si>
    <t>Zábrana proti propadávání kolejového lože mezi NK a spodní stavbu v oblasti prodloužených stojin HN.  
- desky HDPE tl. 20 mm, svařeno horkým plamenem, s otvory pro nasazení na závitové svorníky  
- rozměrově (šířka) upraveno dle zaměření na stavbě a požadované vůli mezi zábranou a stříkanou SVI na rubu křídel    
- (0,4m*0,1m+0,6m*0,12m)*4ks = 0,45 m2  
(viz příloha 5.5)</t>
  </si>
  <si>
    <t>1. Položka obsahuje: – dodávku specifikovaných zábran včetně potřebného drobného montážního materiálu – dopravu a skladování – práce spojené s montáží specifikovaných zábran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specifikovaných zábran se měří v kusech desek specifikovaných rozměrů.</t>
  </si>
  <si>
    <t>Potrubí:</t>
  </si>
  <si>
    <t>75</t>
  </si>
  <si>
    <t>875342</t>
  </si>
  <si>
    <t>POTRUBÍ DREN Z TRUB PLAST DN DO 200MM DĚROVANÝCH</t>
  </si>
  <si>
    <t>Poloperforovaná drenážní trubka DN200 za rubem opěr.  
(viz příloha 5.3)</t>
  </si>
  <si>
    <t>1: Dle technické zprávy, výkresových příloh projektové dokumentace, TKP staveb státních drah a výkazů materiálu projektu a souhrnných částí dokumentace stavby. 
2: 5,42m*2ks</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</si>
  <si>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</si>
  <si>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76</t>
  </si>
  <si>
    <t>91345</t>
  </si>
  <si>
    <t>NIVELAČNÍ ZNAČKY KOVOVÉ</t>
  </si>
  <si>
    <t>Nivelační značky na římsách mostních křídel.  
(viz příloha 8)</t>
  </si>
  <si>
    <t>1: Dle technické zprávy, výkresových příloh projektové dokumentace, TKP staveb státních drah a výkazů materiálu projektu a souhrnných částí dokumentace stavby. 
2: 2ks</t>
  </si>
  <si>
    <t>položka zahrnuje:- dodání a osazení nivelační značky včetně nutných zemních prací- vnitrostaveništní a mimostaveništní dopravu</t>
  </si>
  <si>
    <t>77</t>
  </si>
  <si>
    <t>914171</t>
  </si>
  <si>
    <t>DOPRAVNÍ ZNAČKY ZÁKLADNÍ VELIKOSTI HLINÍKOVÉ FÓLIE TŘ 2 - DODÁVKA A MONTÁŽ</t>
  </si>
  <si>
    <t>Dopravní značka B16, podjezdná výška max. 2,3 m.</t>
  </si>
  <si>
    <t>položka zahrnuje:- dodávku a montáž značek v požadovaném provedení</t>
  </si>
  <si>
    <t>78</t>
  </si>
  <si>
    <t>Dopravní značka B16, podjezdná výška max. 2,3 m. Osazení na NOK.  
(viz příloha 5.5)</t>
  </si>
  <si>
    <t>79</t>
  </si>
  <si>
    <t>914911</t>
  </si>
  <si>
    <t>SLOUPKY A STOJKY DOPRAVNÍCH ZNAČEK Z OCEL TRUBEK SE ZABETONOVÁNÍM - DODÁVKA A MONTÁŽ</t>
  </si>
  <si>
    <t>Nové dopravní značení omezující podjezdnou výšku na max. 2,3 m vlevo a vpravo mostu v ulici Stará silnice.</t>
  </si>
  <si>
    <t>položka zahrnuje:- sloupky a upevňovací zařízení včetně jejich osazení (betonová patka, zemní práce)</t>
  </si>
  <si>
    <t>80</t>
  </si>
  <si>
    <t>919112</t>
  </si>
  <si>
    <t>ŘEZÁNÍ ASFALTOVÉHO KRYTU VOZOVEK TL DO 100MM</t>
  </si>
  <si>
    <t>1: Dle technické zprávy, výkresových příloh projektové dokumentace, TKP staveb státních drah a výkazů materiálu projektu a souhrnných částí dokumentace stavby. 
2: 4,5m*2ks</t>
  </si>
  <si>
    <t>položka zahrnuje řezání vozovkové vrstvy v předepsané tloušťce, včetně spotřeby vody</t>
  </si>
  <si>
    <t>81</t>
  </si>
  <si>
    <t>919154</t>
  </si>
  <si>
    <t>ŘEZÁNÍ OCELOVÝCH PROFILŮ PRŮŘEZU DO 7000MM2</t>
  </si>
  <si>
    <t>Odřezání mikropilot</t>
  </si>
  <si>
    <t>1: Dle technické zprávy, výkresových příloh projektové dokumentace, TKP staveb státních drah a výkazů materiálu projektu a souhrnných částí dokumentace stavby. 
2: 11ks+15ks</t>
  </si>
  <si>
    <t>položka zahrnuje řezání ocelových profilů bez ohledu na tvar a způsob provedení</t>
  </si>
  <si>
    <t>82</t>
  </si>
  <si>
    <t>923890</t>
  </si>
  <si>
    <t>ŠIKMÝ ŽLUTOČERNÝ BEZPEČNOSTNÍ NÁTĚR</t>
  </si>
  <si>
    <t>Bezpečnostní šrafování na NOK zleva i zprava.</t>
  </si>
  <si>
    <t>1: Dle technické zprávy, výkresových příloh projektové dokumentace, TKP staveb státních drah a výkazů materiálu projektu a souhrnných částí dokumentace stavby. 
2: 0.95m*8.7m*2ks</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</si>
  <si>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předpisem2. Položka neobsahuje: X3. Způsob měření:Měří se plocha kompletního nátěru v metrech čtverečních.</t>
  </si>
  <si>
    <t>83</t>
  </si>
  <si>
    <t>931185</t>
  </si>
  <si>
    <t>VÝPLŇ DILATAČNÍCH SPAR Z POLYSTYRENU TL 50MM</t>
  </si>
  <si>
    <t>Pěnový polystyren EPS. Výplň spáry mezi spádovým betonem a rubem spodní stavby. Separační vrstva.  
(viz příloha 5.1, 5.2, 5.5)</t>
  </si>
  <si>
    <t>1: Dle technické zprávy, výkresových příloh projektové dokumentace, TKP staveb státních drah a výkazů materiálu projektu a souhrnných částí dokumentace stavby. 
2: 0,4m*13,2m*2ks</t>
  </si>
  <si>
    <t>položka zahrnuje dodávku a osazení předepsaného materiálu, očištění ploch spáry před úpravou, očištění okolí spáry po úpravě</t>
  </si>
  <si>
    <t>84</t>
  </si>
  <si>
    <t>93311</t>
  </si>
  <si>
    <t>ZATĚŽOVACÍ ZKOUŠKA MOSTU STATICKÁ 1. POLE DO 300M2</t>
  </si>
  <si>
    <t>Statická zatěžovací zkouška NOK.</t>
  </si>
  <si>
    <t>- podklady a dokumentaci zkoušky- výrobní dokumentace potřebných zařízení- stavební práce spojené s přípravou a provedením zkoušky (zřízení a odstranění)- veškerá zkušební zařízení vč. opotřebení a nájmu- výpomoce při vlastní zkoušce- dodání zatěžovacích prostředků a hmot, manipulaci s nimi a jejich opotřebení a nájem- přeprava zatěžovacích prostředků a hmot na stavbu a zpět, včetně zajížďky k váze a vážních poplatků- provedení vlastní zkoušky a její vyhodnocení, včetně všech měření a dalších potřebných činností</t>
  </si>
  <si>
    <t>85</t>
  </si>
  <si>
    <t>93650</t>
  </si>
  <si>
    <t>DROBNÉ DOPLŇK KONSTR KOVOVÉ</t>
  </si>
  <si>
    <t>Konzolka v závěrných zdech - 2 ks, prvky z oceli S355J2+N (korozivzdorná ocel konzolky je uvedena v jiné položce).  
Vč. PKO typ IV: ONS 31 (povrchy k tomu určené)</t>
  </si>
  <si>
    <t>1: Dle technické zprávy, výkresových příloh projektové dokumentace, TKP staveb státních drah a výkazů materiálu projektu a souhrnných částí dokumentace stavby. 
2: 126kg*2ks</t>
  </si>
  <si>
    <t>- dílenská dokumentace, včetně technologického předpisu spojování,- dodání  materiálu  v požadované kvalitě a výroba konstrukce i dílenská (včetně  pomůcek,  přípravků a prostředků pro výrobu) bez ohledu na náročnost a její hmotnost, dílenská montáž,-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jakákoliv doprava a manipulace dílců  a  montážních  sestav,  včetně  dopravy konstrukce z výrobny na stavbu,- montáž konstrukce na staveništi, včetně montážních prostředků a pomůcek a zednických výpomocí,- montážní dokumentace včetně technologického předpisu montáže,- výplň, těsnění a tmelení spar a spojů,- čištění konstrukce a odstranění všech vrubů (vrypy, otlačeniny a pod.),- veškeré druhy opracování povrchů, včetně úprav pod nátěry a pod izolaci,- veškeré druhy dílenských základů a základních nátěrů a povlaků,- všechny druhy ocelového kotvení,- dílenskou přejímku a montážní prohlídku, včetně požadovaných dokladů,- zřízení kotevních otvorů nebo jam, nejsou-li částí jiné konstrukce, jejich úpravy, očištění a ošetření,- osazení kotvení nebo přímo částí konstrukce do podpůrné konstrukce nebo do zeminy,- výplň kotevních otvorů  (příp.  podlití  patních  desek)  maltou,  betonem  nebo  jinou speciální hmotou, vyplnění jam zeminou,- ošetření kotevní oblasti proti vzniku trhlin, vlivu povětrnosti a pod.,- osazení nivelačních značek, včetně jejich zaměření, označení znakem výrobce a vyznačení letopočtu.Dokumentace pro zadání stavby může dále předepsat že cena položky ještě obsahuje například:- veškeré druhy protikorozní ochrany a nátěry konstrukcí,- žárové zinkování ponorem nebo žárové stříkání (metalizace) kovem,- zvláštní spojovací prostředky, rozebíratelnost konstrukce,- osazení měřících zařízení a úpravy pro ně- ochranná opatření před účinky bludných proudů- ochranu před přepětím.</t>
  </si>
  <si>
    <t>86</t>
  </si>
  <si>
    <t>936501</t>
  </si>
  <si>
    <t>DROBNÉ DOPLŇK KONSTR KOVOVÉ NEREZ</t>
  </si>
  <si>
    <t>Prostupové trubky (s límcem na rubu) v mostních křídlech pro rubovou drenáž - 4 ks.  
Destičky z korozivzdorné oceli pod římsami pro osazení okapničky, vč. okapničky - 4 ks.  
Konzolka v závěrných zdech - 2 ks, prvky z korozivzdorné oceli (černá ocel prvků konzolky je uvedena v jiné položce).   
Lišta proti vnikání lože na čelech masivní desky mostovky NOK - 2 ks.  
Vše vč. spojovacího materiálu v požadované jakosti.  
Vč. PKO typ IV: ONS 31 (povrchy k tomu určené)  
Vč. PKO typ V: spojovací můstek (povrchy k tomu určené)   
(viz příloha 5.5)</t>
  </si>
  <si>
    <t>1: Dle technické zprávy, výkresových příloh projektové dokumentace, TKP staveb státních drah a výkazů materiálu projektu a souhrnných částí dokumentace stavby. 
2: 94kg+40kg+910kg*2ks+129kg</t>
  </si>
  <si>
    <t>položka zahrnuje:- dílenská dokumentace, včetně technologického předpisu spojování- dodání  materiálu  v požadované kvalitě a výroba konstrukce i dílenská (včetně  pomůcek,  přípravků a prostředků pro výrobu) bez ohledu na náročnost a její hmotnost, dílenská montáž-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jakákoliv doprava a manipulace dílců  a  montážních  sestav,  včetně  dopravy konstrukce z výrobny na stavbu- montáž konstrukce na staveništi, včetně montážních prostředků a pomůcek a zednických výpomocí- výplň, těsnění a tmelení spar a spojů- čištění konstrukce a odstranění všech vrubů (vrypy, otlačeniny a pod.)- všechny druhy ocelového kotvení- dílenskou přejímku a montážní prohlídku, včetně požadovaných dokladů- zřízení kotevních otvorů nebo jam, nejsou-li částí jiné konstrukce, jejich úpravy, očištění a ošetření- osazení kotvení nebo přímo částí konstrukce do podpůrné konstrukce nebo do zeminy- výplň kotevních otvorů  (příp.  podlití  patních  desek)  maltou,  betonem  nebo  jinou speciální hmotou, vyplnění jam zeminou- předepsanou protikorozní ochranu a nátěry konstrukcí- osazení měřících zařízení a úpravy pro ně- ochranná opatření před účinky bludných proudů</t>
  </si>
  <si>
    <t>87</t>
  </si>
  <si>
    <t>93811</t>
  </si>
  <si>
    <t>OČIŠTĚNÍ ASFALTOVÝCH VOZOVEK UMYTÍM VODOU</t>
  </si>
  <si>
    <t>1: Dle technické zprávy, výkresových příloh projektové dokumentace, TKP staveb státních drah a výkazů materiálu projektu a souhrnných částí dokumentace stavby. 
2: 2800m2</t>
  </si>
  <si>
    <t>položka zahrnuje očištění předepsaným způsobem včetně odklizení vzniklého odpadu</t>
  </si>
  <si>
    <t>88</t>
  </si>
  <si>
    <t>Rozebrání koleje na stávajícím mostě, odstranění mostnic a pozednic.  
(viz příloha 4)</t>
  </si>
  <si>
    <t>1: Dle technické zprávy, výkresových příloh projektové dokumentace, TKP staveb státních drah a výkazů materiálu projektu a souhrnných částí dokumentace stavby. 
2: 15,2m</t>
  </si>
  <si>
    <t>89</t>
  </si>
  <si>
    <t>96612</t>
  </si>
  <si>
    <t>BOURÁNÍ KONSTRUKCÍ Z KAMENE NA SUCHO</t>
  </si>
  <si>
    <t>Stávající mostní opěry - kamenné úložné bloky.  
Opěra O01, opěra O02.  
(viz příloha 4)</t>
  </si>
  <si>
    <t>1: Dle technické zprávy, výkresových příloh projektové dokumentace, TKP staveb státních drah a výkazů materiálu projektu a souhrnných částí dokumentace stavby. 
2: (0.5m3+0.7m3)*2ks</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</si>
  <si>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</si>
  <si>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90</t>
  </si>
  <si>
    <t>96615</t>
  </si>
  <si>
    <t>BOURÁNÍ KONSTRUKCÍ Z PROSTÉHO BETONU</t>
  </si>
  <si>
    <t>1: Dle technické zprávy, výkresových příloh projektové dokumentace, TKP staveb státních drah a výkazů materiálu projektu a souhrnných částí dokumentace stavby. 
2: 0,6362m2*1,35m*7ks+0,6362m2*1,15m*7ks</t>
  </si>
  <si>
    <t>91</t>
  </si>
  <si>
    <t>96616A</t>
  </si>
  <si>
    <t>BOURÁNÍ KONSTRUKCÍ ZE ŽELEZOBETONU - BEZ DOPRAVY</t>
  </si>
  <si>
    <t>Stávající spodní stavba.  
Opěra O01, opěra O02.  
(viz příloha 4)</t>
  </si>
  <si>
    <t>1: Dle technické zprávy, výkresových příloh projektové dokumentace, TKP staveb státních drah a výkazů materiálu projektu a souhrnných částí dokumentace stavby. 
2: (36.9m3+46.5m3+1m3+7.6m3+2.9m3)*2ks</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</si>
  <si>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</si>
  <si>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92</t>
  </si>
  <si>
    <t>96617</t>
  </si>
  <si>
    <t>BOURÁNÍ KONSTRUKCÍ ZE DŘEVA</t>
  </si>
  <si>
    <t>Výdřeva z pažení.  
(viz příloha 5.1, 5.2, 6)</t>
  </si>
  <si>
    <t>1: Dle technické zprávy, výkresových příloh projektové dokumentace, TKP staveb státních drah a výkazů materiálu projektu a souhrnných částí dokumentace stavby. 
2: (62.5m2+84.4m2)*0.05m</t>
  </si>
  <si>
    <t>93</t>
  </si>
  <si>
    <t>966186</t>
  </si>
  <si>
    <t>DEMONTÁŽ KONSTRUKCÍ KOVOVÝCH S ODVOZEM DO 12KM</t>
  </si>
  <si>
    <t>Dmtž stávající SOK, dmtž stávajícího zábradlí na SOK a mostních křídlech. Dmtž stávajícího kabelového žlabu na mostě, stávající svislé dopravní značení na SOK. Dmtž stávajících ocelových plechů na SOK, vč. podporových profilů a spojovacího materiálu.  
Odřezané části mikrozápor pažení hlavních stavebních jam.  
(viz příloha 4)</t>
  </si>
  <si>
    <t>1: Dle technické zprávy, výkresových příloh projektové dokumentace, TKP staveb státních drah a výkazů materiálu projektu a souhrnných částí dokumentace stavby. 
2: 19t+19,8m*0,03t/m*2ks+23,5m*0,015t/m+0,005t*2ks+(9,04m2+5,4m2+17,53m2+5,41m2+9,13m2)*0,05t/m2+((11ks+15ks)*1,3m*0,00426t/m)</t>
  </si>
  <si>
    <t>položka zahrnuje:- rozebrání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</si>
  <si>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94</t>
  </si>
  <si>
    <t>97817</t>
  </si>
  <si>
    <t>ODSTRANĚNÍ MOSTNÍ IZOLACE</t>
  </si>
  <si>
    <t>Předpoklad existence izolace na části rubu stávající spodní stavby.  
Odhad výměry.  
(viz příloha 4)</t>
  </si>
  <si>
    <t>1: Dle technické zprávy, výkresových příloh projektové dokumentace, TKP staveb státních drah a výkazů materiálu projektu a souhrnných částí dokumentace stavby. 
2: 2m*6,5m*2ks</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</si>
  <si>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</si>
  <si>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95</t>
  </si>
  <si>
    <t>R914173</t>
  </si>
  <si>
    <t>DOPRAVNÍ ZNAČKY ZÁKLADNÍ VELIKOSTI HLINÍKOVÉ FÓLIE TŘ 2 - DEMONTÁŽ</t>
  </si>
  <si>
    <t>Demontáž stávajícího dopravního značení (značky B16) vlevo a vpravo mostu s omezením podjezdné výšky na ulici Stará silnice. Vč. vybourání stáv. betonových sloupků, vč. jejich odvozu na skládku a poplatků za skládku.</t>
  </si>
  <si>
    <t>Položka zahrnuje odstranění, demontáž a odklizení materiálu s odvozem na předepsané místo</t>
  </si>
  <si>
    <t>96</t>
  </si>
  <si>
    <t>R9161</t>
  </si>
  <si>
    <t>DOPRAVNÍ OPATŘENÍ BĚHEM STAVBY</t>
  </si>
  <si>
    <t>Dopravní značení řeší zhotovitel v rámci přípravy stavby.</t>
  </si>
  <si>
    <t>položka zahrnuje:- dodání zařízení v předepsaném provedení včetně jejich osazení- údržbu po celou dobu trvání funkce, náhradu zničených nebo ztracených kusů, nutnou opravu poškozených částí- napájení z baterie včetně záložní baterie, návrh DIO a jeho projednání s úřady</t>
  </si>
  <si>
    <t>97</t>
  </si>
  <si>
    <t>R93631</t>
  </si>
  <si>
    <t>DROBNÉ DOPLŇK KONSTR BETON MONOLIT</t>
  </si>
  <si>
    <t>Vlys do betonu, vyznačení letopočtu výstavby na čele úložných prahů opěry O01 i opěry O02.  
(viz příloha 8)</t>
  </si>
  <si>
    <t>položka zahrnuje dodání vlysu a jeho montáž do bednění</t>
  </si>
  <si>
    <t>98</t>
  </si>
  <si>
    <t>R93650</t>
  </si>
  <si>
    <t>Destička pro měření bludných proudů, vč. spojovacího materiálu. Konstrukce destičky dle SŽDC (ČD) SR 5/7 (S).</t>
  </si>
  <si>
    <t>D.2.1.5</t>
  </si>
  <si>
    <t>Ostatní inženýrské objekty (inženýrské sítě a hydrotechnické objekty)</t>
  </si>
  <si>
    <t>SO 04.1</t>
  </si>
  <si>
    <t>Přeložka DOK a TK (SŽ s.o.)</t>
  </si>
  <si>
    <t>Zemní práce - provizorní přeložka</t>
  </si>
  <si>
    <t>131838</t>
  </si>
  <si>
    <t>HLOUBENÍ JAM ZAPAŽ I NEPAŽ TŘ. II, ODVOZ DO 20KM</t>
  </si>
  <si>
    <t>1,0 m x 2,0 m x hl.1,0m m = 2,0 m3 x 2 ks = 4,0 m3</t>
  </si>
  <si>
    <t>Viz technická zpráva a výkresová dokumentace - jámy pro kabelové komory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</si>
  <si>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</si>
  <si>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132838</t>
  </si>
  <si>
    <t>HLOUBENÍ RÝH ŠÍŘ DO 2M PAŽ I NEPAŽ TŘ. III, ODVOZ DO 20KM</t>
  </si>
  <si>
    <t>délka trasy 91 m x šířka 0,5 m x hloubka 1,0 m = 45,50 m3</t>
  </si>
  <si>
    <t>Viz technická zpráva a výkresová dokumentace</t>
  </si>
  <si>
    <t>17110</t>
  </si>
  <si>
    <t>ULOŽENÍ SYPANINY DO NÁSYPŮ SE ZHUTNĚNÍM</t>
  </si>
  <si>
    <t>pro 2 zemní kabelové boxy  - 2ks x 1m3 = 2m3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</si>
  <si>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</si>
  <si>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</si>
  <si>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</si>
  <si>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délka trasy 100 m x šířka 0,5 m x hloubka 1,0 m = 50 m3  
50m3 + 4m3 = 54m3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</si>
  <si>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</si>
  <si>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</si>
  <si>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</si>
  <si>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pro 2 zemní kabelové boxy - 2ks x 1m3 = 2m3</t>
  </si>
  <si>
    <t>Viz. technická zpráva a výkresová dokumentace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</si>
  <si>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</si>
  <si>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18090</t>
  </si>
  <si>
    <t>VŠEOBECNÉ ÚPRAVY OSTATNÍCH PLOCH</t>
  </si>
  <si>
    <t>délka trasy 92 m x 2 m  = 184 m2</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</si>
  <si>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</si>
  <si>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</si>
  <si>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</si>
  <si>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2 zemní kabelové boxy = 2ks</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</si>
  <si>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</si>
  <si>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</si>
  <si>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</si>
  <si>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100m-13m =87m x2ks=174m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</si>
  <si>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</si>
  <si>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</si>
  <si>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</si>
  <si>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 5m  = 5 m x2 chráničky = 10m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</si>
  <si>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</si>
  <si>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702231</t>
  </si>
  <si>
    <t>KABELOVÁ CHRÁNIČKA ZEMNÍ DĚLENÁ DN DO 100 MM</t>
  </si>
  <si>
    <t>= povrch_trasa přes komunikaci délky 9m  = 9 m x4 chráničky = 36m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</si>
  <si>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</si>
  <si>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</si>
  <si>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</si>
  <si>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délka trasy 92m + 10% = 101,2 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</si>
  <si>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</si>
  <si>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</si>
  <si>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</si>
  <si>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délka trasy 92 m + 10% = 101,200 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</si>
  <si>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</si>
  <si>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709210</t>
  </si>
  <si>
    <t>KŘIŽOVATKA KABELOVÝCH VEDENÍ SE STÁVAJÍCÍ INŽENÝRSKOU SÍTÍ (KABELEM, POTRUBÍM APOD.)</t>
  </si>
  <si>
    <t>digitálně odečteno ze situace - 4 ks</t>
  </si>
  <si>
    <t>Viz výkresová dokumentace</t>
  </si>
  <si>
    <t>87727</t>
  </si>
  <si>
    <t>CHRÁNIČKY PŮLENÉ Z TRUB PLAST DN DO 100MM</t>
  </si>
  <si>
    <t>= povrch_trasa přes komunikaci délky 9m  = 9 m x4 chráničky = 36m dodávka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</si>
  <si>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</si>
  <si>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R029111</t>
  </si>
  <si>
    <t>OSTATNÍ POŽADAVKY - GEODETICKÉ ZAMĚŘENÍ - DÉLKOVÉ</t>
  </si>
  <si>
    <t>HM</t>
  </si>
  <si>
    <t>Geodetické zaměření trasy, digitálně odměřená délka 60 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</si>
  <si>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</si>
  <si>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R02945</t>
  </si>
  <si>
    <t>OSTATNÍ POŽADAVKY - GEOMETRICKÝ PLÁN</t>
  </si>
  <si>
    <t>0.1</t>
  </si>
  <si>
    <t>Zemní práce - definitivní přeložka</t>
  </si>
  <si>
    <t>délka trasy 50 m x šířka 0,5 m x hloubka 1,0 m = 25 m3</t>
  </si>
  <si>
    <t>délka trasy 50 m x šířka 0,5 m x hloubka 1,0 m = 25 m3  
25m3 + 4m3 = 29m3</t>
  </si>
  <si>
    <t>délka trasy 50 m x 2 m  = 100 m2</t>
  </si>
  <si>
    <t>pro kabelové spojky ( TK = 2ks + ZZ=32ks) Celkem = 34 ks</t>
  </si>
  <si>
    <t>50mx2ks=100m</t>
  </si>
  <si>
    <t>délka trasy 50m + 10% = 55,0 m</t>
  </si>
  <si>
    <t>délka trasy 50 m + 10% = 55,000 m</t>
  </si>
  <si>
    <t>703114</t>
  </si>
  <si>
    <t>KABELOVÝ ROŠT/LÁVKA NOSNÝ ŽÁROVĚ ZINKOVANÝ VČETNĚ UPEVNĚNÍ A PŘÍSLUŠENSTVÍ SVĚTLÉ ŠÍŘKY PŘES 400 DO 600 MM</t>
  </si>
  <si>
    <t>= odměřeno digitálně ze situace = 30m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</si>
  <si>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</si>
  <si>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Geodetické zaměření trasy, digitálně odměřená délka 83 m</t>
  </si>
  <si>
    <t>15.1</t>
  </si>
  <si>
    <t>Odpady - provizorní přeložka</t>
  </si>
  <si>
    <t>74A150</t>
  </si>
  <si>
    <t>ODVOZ ZEMINY Z VÝKOPU (NA LIKVIDACI ODPADŮ NEBO JINÉ URČENÉ MÍSTO)</t>
  </si>
  <si>
    <t>M3KM</t>
  </si>
  <si>
    <t>50km tam i zpět x 4,6m3=230,000m3km</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</si>
  <si>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</si>
  <si>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74F492</t>
  </si>
  <si>
    <t>DEMONTÁŽ - ODVOZ (NA LIKVIDACI ODPADŮ NEBO JINÉ URČENÉ MÍSTO)</t>
  </si>
  <si>
    <t>tkm</t>
  </si>
  <si>
    <t>50km tam i zpět x 0,783t= 39,150tkm</t>
  </si>
  <si>
    <t>R015112</t>
  </si>
  <si>
    <t>POPLATKY ZA LIKVIDACI ODPADŮ NEKONTAMINOVANÝCH VČETNĚ DOPRAVY NA SKLÁDKU A VEŠKERÉ MANIPULACE- 17 05 04 VYTĚŽENÉ ZEMINY A HORNINY - II. TŘÍDA TĚŽITELNOSTI</t>
  </si>
  <si>
    <t>0,5x0,1 x 92m = 4,6m3 x 1,9t/m3= 8,74t</t>
  </si>
  <si>
    <t>0,5x0,2x7,5m=0,75m3 x 2,2t/m3= 1,65t</t>
  </si>
  <si>
    <t>1x trubka HDPE 40 = 1x64mx0,4kg/m=25,6kg= 0,026t</t>
  </si>
  <si>
    <t>R015621</t>
  </si>
  <si>
    <t>POPLATKY ZA LIKVIDACI ODPADŮ NEBEZPEČNÝCH VČETNĚ DOPRAVY NA SKLÁDKU A VEŠKERÉ MANIPULACE- KABELY S PLASTOVOU IZOLACÍ</t>
  </si>
  <si>
    <t>TK     64m x 059kg/m=37,76kg 
ZZ   2x 64mx1,820kg/m=232,96kg 
ZZ  4x 64mx1,130kg/m= 289,28kg 
ZZ  3x 64mx0,440kg/m = 84,48kg 
ZZ   3x64m x 0,360kg/m = 69,12kg 
ZZ   2x 64m x 0,340kg/m = 43,52kg 
ZZ   1x 64m x 0,630kg/m = 40,32kg 
ZZ   1x 64m x0,33kg/m = 21,12kg 
Celkem = 782,56kg = 0,783t</t>
  </si>
  <si>
    <t>15.2</t>
  </si>
  <si>
    <t>Odpady - definitivní přeložka</t>
  </si>
  <si>
    <t>50km tam i zpět x 2,5m3=125,000m3km</t>
  </si>
  <si>
    <t>50km tam i zpět x 1,407t= 70,350tkm</t>
  </si>
  <si>
    <t>Slaboproud - sdělovací zařízení - provizorní přeložka</t>
  </si>
  <si>
    <t>75I222</t>
  </si>
  <si>
    <t>KABEL ZEMNÍ DVOUPLÁŠŤOVÝ BEZ PANCÍŘE PRŮMĚRU ŽIL 0,8mm DO 25XN</t>
  </si>
  <si>
    <t>KMČTYŘKA</t>
  </si>
  <si>
    <t>Traťový kabel TCEKPFLEY 10XN 0,8mm  
délka  trasy = 92m  
přepočet: 0,092km  x 10 čtyřek = 0,92 kmčtyřky</t>
  </si>
  <si>
    <t>Položka obsahuje : Dodávku kabelu včetně dovozu, manipulace a uložení kabelu (do chráničky, do země, na rošty a pod. ). Dále obsahuje cenu za pom. mechanismy včetně všech ostatních vedlejších nákladů</t>
  </si>
  <si>
    <t>75I22X</t>
  </si>
  <si>
    <t>KABEL ZEMNÍ DVOUPLÁŠŤOVÝ BEZ PANCÍŘE PRŮMĚRU ŽIL 0,8mm DO 25XN - MONTÁŽ</t>
  </si>
  <si>
    <t>Položka obsahuje : Montáž kabelu včetně, manipulace a uložení kabelu (do chráničky, do země, na rošty a pod. ). Dále obsahuje cenu za pom. mechanismy včetně všech ostatních vedlejších nákladů</t>
  </si>
  <si>
    <t>75I31</t>
  </si>
  <si>
    <t>PLASTOVÁ ZEMNÍ KOMORA TĚSNĚNÍ PRO HDPE TRUBKU DO 40mm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</si>
  <si>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</si>
  <si>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75I3X</t>
  </si>
  <si>
    <t>PLASTOVÁ ZEMNÍ KOMORA TĚSNĚNÍ PRO HDPE TRUBKU DO 40mm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</si>
  <si>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</si>
  <si>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75I812</t>
  </si>
  <si>
    <t>KABEL OPTICKÝ SM DO 36 VLÁKEN</t>
  </si>
  <si>
    <t>KMVLÁKNO</t>
  </si>
  <si>
    <t>4510m= 4,510km x 36 vláken = 162,360 kmvlákno</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</si>
  <si>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</si>
  <si>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75I819</t>
  </si>
  <si>
    <t>KABEL OPTICKÝ SM - MONTÁŽ DO OSAZENÉ TRUBKY</t>
  </si>
  <si>
    <t>4510m</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</si>
  <si>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</si>
  <si>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75I81Y</t>
  </si>
  <si>
    <t>KABEL OPTICKÝ SM - DEMONTÁŽ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</si>
  <si>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</si>
  <si>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75I84X</t>
  </si>
  <si>
    <t>KABEL OPTICKÝ - REZERVA DO 500mm - MONTÁŽ</t>
  </si>
  <si>
    <t>2 komory x 1 rezerva = 2ks + 1ks ( žst.Opava západ) = 3ks</t>
  </si>
  <si>
    <t>75I911</t>
  </si>
  <si>
    <t>OPTOTRUBKA HDPE PRŮMĚRU DO 40 MM</t>
  </si>
  <si>
    <t>barva modrá /BP= trasa 84m = 84m +10% = 92m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</si>
  <si>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</si>
  <si>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</si>
  <si>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</si>
  <si>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barva modrá = trasa 84m = 84m +10% = 92m</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</si>
  <si>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</si>
  <si>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75I91Y</t>
  </si>
  <si>
    <t>OPTOTRUBKA HDPE -DEMONTÁŽ</t>
  </si>
  <si>
    <t>barva modrá/BP = trasa 64m</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</si>
  <si>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</si>
  <si>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75I961</t>
  </si>
  <si>
    <t>OPTOTRUBKA - HERMETIZACE ÚSEKU DO 2000 M</t>
  </si>
  <si>
    <t>ÚSEK</t>
  </si>
  <si>
    <t>1 úsek délky 4510m - SŽ</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</si>
  <si>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</si>
  <si>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</si>
  <si>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</si>
  <si>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celkem 110m</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</si>
  <si>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</si>
  <si>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75IA31</t>
  </si>
  <si>
    <t>OPTOTRUBKOVÁ SPOJKA Y PRŮMĚRU DO 40 MM</t>
  </si>
  <si>
    <t>trubková spojka Y 40/40/40mm = 2ks</t>
  </si>
  <si>
    <t>75IA3X</t>
  </si>
  <si>
    <t>OPTOTRUBKOVÁ SPOJKA Y - MONTÁŽ</t>
  </si>
  <si>
    <t>trubková spojka Y  40/40/40mm = 2ks</t>
  </si>
  <si>
    <t>75ID11</t>
  </si>
  <si>
    <t>PLASTOVÁ ZEMNÍ KOMORA PRO ULOŽENÍ REZERVY</t>
  </si>
  <si>
    <t>digitálně odečteno ze situace - 2 ks</t>
  </si>
  <si>
    <t>75ID1X</t>
  </si>
  <si>
    <t>PLASTOVÁ ZEMNÍ KOMORA PRO ULOŽENÍ REZERVY - MONTÁŽ</t>
  </si>
  <si>
    <t>75IEE3</t>
  </si>
  <si>
    <t>OPTICKÝ ROZVADĚČ 19" DO 36 VLÁKEN</t>
  </si>
  <si>
    <t>1ks ( žst.Opava západ) = 1ks</t>
  </si>
  <si>
    <t>75IEEX</t>
  </si>
  <si>
    <t>OPTICKÝ ROZVADĚČ 19" - MONTÁŽ</t>
  </si>
  <si>
    <t>75IH22</t>
  </si>
  <si>
    <t>UKONČENÍ KABELU CELOPLASTOVÉHO S PANCÍŘEM DO 100 ŽIL - MONTÁŽ</t>
  </si>
  <si>
    <t>ukončení traťového kabelu ve spojce a ve sděl. místnosti žst.Opava západ</t>
  </si>
  <si>
    <t>1. Položka obsahuje:  
 – montáž specifikovaného bloku/zařízení včetně potřebného drobného montážního materiálu  
 – montáž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</si>
  <si>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75IH62</t>
  </si>
  <si>
    <t>UKONČENÍ KABELU OPTICKÉHO DO 36 VLÁKEN</t>
  </si>
  <si>
    <t>1 úsek x 2 konce = 2ks</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</si>
  <si>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</si>
  <si>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75IH63</t>
  </si>
  <si>
    <t>UKONČENÍ KABELU OPTICKÉHO DO 72 VLÁKEN</t>
  </si>
  <si>
    <t>75IH81</t>
  </si>
  <si>
    <t>UKONČENÍ KABELU OBJÍMKA KABELOVÁ</t>
  </si>
  <si>
    <t>uchycení HDPE trubek 1x 2 objímky = 2ks  
uchycení traťového kabelu 2ks  
Celkem = 2 +2 = 4ks</t>
  </si>
  <si>
    <t>1. Položka obsahuje:  
 – dodávku specifikovaného bloku/zařízení včetně potřebného drobného montážního materiálu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</si>
  <si>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75IH8X</t>
  </si>
  <si>
    <t>UKONČENÍ KABELU OBJÍMKA KABELOVÁ - MONTÁŽ</t>
  </si>
  <si>
    <t>uchycení HDPE trubek 1x 2 objímky = 2ks  
uchycení traťového kabelu 2ks  
Celkem = 2 + 2 = 4ks</t>
  </si>
  <si>
    <t>1. Položka obsahuje:  
 – montáž specifikovaného bloku/zařízení včetně potřebného drobného montážního materiálu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</si>
  <si>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75IH91</t>
  </si>
  <si>
    <t>UKONČENÍ KABELU, ŠTÍTEK KABELOVÝ</t>
  </si>
  <si>
    <t>uchycení HDPE trubky a TK  2x 2 objímky = 4ks  
uchycení traťového kabelu 1ks  
Celkem = 6 + 1 = 7ks</t>
  </si>
  <si>
    <t>75IH9X</t>
  </si>
  <si>
    <t>UKONČENÍ KABELU, ŠTÍTEK KABELOVÝ - MONTÁŽ</t>
  </si>
  <si>
    <t>uchycení HDPE trubky 1x 2 objímky = 2ks  
uchycení traťového kabelu 1x 2ks = 2ks  
Celkem = 2 + 2 = 4ks</t>
  </si>
  <si>
    <t>75II11</t>
  </si>
  <si>
    <t>SPOJKA PRO CELOPLASTOVÝ KABEL BEZ PANCÍŘE DO 100 ŽIIL</t>
  </si>
  <si>
    <t>spojka na traťovém kabelu TK XAGA 500 43/8-300</t>
  </si>
  <si>
    <t>75II1X</t>
  </si>
  <si>
    <t>SPOJKA PRO CELOPLASTOVÝ KABEL BEZ PANCÍŘE DO 100 ŽIIL - MONTÁŽ</t>
  </si>
  <si>
    <t>spojka na TK - 2 konce</t>
  </si>
  <si>
    <t>75II7X</t>
  </si>
  <si>
    <t>SPOJKA OPTICKÁ - MONTÁŽ</t>
  </si>
  <si>
    <t>1ks v místě stávající</t>
  </si>
  <si>
    <t>75II7Y</t>
  </si>
  <si>
    <t>SPOJKA OPTICkÁ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</si>
  <si>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</si>
  <si>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75IJ12</t>
  </si>
  <si>
    <t>MĚŘENÍ JEDNOSMĚRNÉ NA SDĚLOVACÍM KABELU</t>
  </si>
  <si>
    <t>měření  na traťovém kabelu 10XN = 10ks</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</si>
  <si>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</si>
  <si>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</si>
  <si>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</si>
  <si>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t>
  </si>
  <si>
    <t>75IJ15</t>
  </si>
  <si>
    <t>MĚŘENÍ A VYROVNÁNÍ KAPACITNÍCH NEROVNOVÁH NA MÍSTNÍM SDĚLOVACÍM KABELU, KABEL DO 4 KM DÉLKY, 1 ČTYŘKA</t>
  </si>
  <si>
    <t>75IK21</t>
  </si>
  <si>
    <t>MĚŘENÍ KOMPLEXNÍ OPTICKÉHO KABELU</t>
  </si>
  <si>
    <t>VLÁKNO</t>
  </si>
  <si>
    <t>36 vláken</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</si>
  <si>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</si>
  <si>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75.1</t>
  </si>
  <si>
    <t>Zabezpečovací kabely - provizorní přeložka</t>
  </si>
  <si>
    <t>75A131</t>
  </si>
  <si>
    <t>KABEL METALICKÝ DVOUPLÁŠŤOVÝ DO 12 PÁRŮ - DODÁVKA</t>
  </si>
  <si>
    <t>KMPÁR</t>
  </si>
  <si>
    <t>Kabel TCEKPFLEY 2P1,0mm délka 110m = 2x0,110=0,22kmpárů  
Kabel TCEKPFLEY 3P1,0mm délka 110m = 3x0,110=0,330kmpárů x 2 = 0,66kmpárů  
Kabel TCEKPFLEY  4P1,0mm délka 110m = 4x0,110=0,440kmpárů x 3= 1,32kmpárů  
Kabel TCEKPFLEY 7P1,0mm  délka 110m = 7x0,110= 0,770kmpárů x 3 = 2,310kmpárů  
Kabel TCEKPFLEY 12P1,0mm délka 110m = 12x0,110=1,32kmpárů  
Celkem = 5,830kmpárů</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</si>
  <si>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</si>
  <si>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</si>
  <si>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</si>
  <si>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Kabel TCEKPFLEY  48P1,0, délka 110m = 48 x0,110km = 5,280kmpárů x 2= 10,560 kmpárů  
Kabel TCEKPFLEY 24P1,0mm délka 110m = 24x0,110km=2,640kmpárů x 4 = 10,560kmpárů  
Celkem = 10,56 + 10,56 = 21,120kmpárů</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</si>
  <si>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</si>
  <si>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</si>
  <si>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</si>
  <si>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</si>
  <si>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t>
  </si>
  <si>
    <t>Kabel TCEKPFLEY 2P1,0mm délka 65m = 2x0,065=0,13kmpárů  
Kabel TCEKPFLEY 3P1,0mm délka 65m = 3x0,065=0,195kmpárů x 2 = 0,39kmpárů  
Kabel TCEKPFLEY  4P1,0mm délka 65m = 4x0,065=0,260kmpárů x 3= 0,78kmpárů  
Kabel TCEKPFLEY 7P1,0mm  délka 65m = 7x0,065= 0,455kmpárů x 3 = 1,365kmpárů  
Kabel TCEKPFLEY 12P1,0mm délka 65m = 12x0,065=7,800kmpárů  
Celkem = 10,465kmpárů</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</si>
  <si>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</si>
  <si>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75A227</t>
  </si>
  <si>
    <t>ZATAŽENÍ A SPOJKOVÁNÍ KABELŮ PŘES 12 PÁRŮ - MONTÁŽ</t>
  </si>
  <si>
    <t>Kabel TCEKPFLEY  48P1,0, délka 110m = 48 x0,110km = 5,280kmpárů x 2= 10,560 kmpárů  
Kabel TCEKPFLEY 24P1,0, délka 110m = 24 x0,110km = 2,640kmpárů x 4 = 10,560 kmpárů  
Celkem = 10,56 + 10,56 = 21,120kmpárů</t>
  </si>
  <si>
    <t>75A228</t>
  </si>
  <si>
    <t>ZATAŽENÍ A SPOJKOVÁNÍ KABELŮ PŘES 12 PÁRŮ - DEMONTÁŽ</t>
  </si>
  <si>
    <t>Kabel TCEKPFLEY  48P1,0, délka 65m = 48 x0,065km = 3,120kmpárů x 2= 6,240 km párů  
Kabel TCEKPFLEY 24P1,0, délka 65m = 24 x0,065km= 1,56kmpárů x 4 =6,240 kmpárů  
Celkem = 6,24 + 6,24 = 12,48 kmpárů</t>
  </si>
  <si>
    <t>75A321</t>
  </si>
  <si>
    <t>SPOJKA ROVNÁ PRO PLASTOVÉ KABELY S JÁDRY O PRŮMĚRU 1 MM DO 12 PÁRŮ</t>
  </si>
  <si>
    <t>viz schéma, celkem 10kabelů x 2 konce = 20ks spojek</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</si>
  <si>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</si>
  <si>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</si>
  <si>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</si>
  <si>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viz.schéma, celkem 6 kabelů x 2 konce = 12ks spojek</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</si>
  <si>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</si>
  <si>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75A420</t>
  </si>
  <si>
    <t>OZNAČENÍ KABELŮ ZNAČKOVACÍ KABELOVOU OBJÍMKOU</t>
  </si>
  <si>
    <t>16 kabelů x 2 objímky = 32ks</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</si>
  <si>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</si>
  <si>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75E118</t>
  </si>
  <si>
    <t>DOZOR PRACOVNÍKŮ PROVOZOVATELE PŘI PRÁCI NA ŽIVÉM ZAŘÍZENÍ</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</si>
  <si>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</si>
  <si>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75E127</t>
  </si>
  <si>
    <t>CELKOVÁ PROHLÍDKA ZAŘÍZENÍ A VYHOTOVENÍ REVIZNÍ ZPRÁVY</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</si>
  <si>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</si>
  <si>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</si>
  <si>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</si>
  <si>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</si>
  <si>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</si>
  <si>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2 směry = 2ks</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</si>
  <si>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</si>
  <si>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měření  na kabelu ZZ: celkem 245 párů =  245 ks</t>
  </si>
  <si>
    <t>75.2</t>
  </si>
  <si>
    <t>Slaboproud - sdělovací zařízení - definitivní přeložka</t>
  </si>
  <si>
    <t>Traťový kabel TCEKPFLEY 10XN 0,8mm  
délka  trasy = 65m  
přepočet: 0,065km  x 10 čtyřek = 0,65 kmčtyřky</t>
  </si>
  <si>
    <t>99</t>
  </si>
  <si>
    <t>100</t>
  </si>
  <si>
    <t>101</t>
  </si>
  <si>
    <t>celkem 65m</t>
  </si>
  <si>
    <t>102</t>
  </si>
  <si>
    <t>103</t>
  </si>
  <si>
    <t>75IA3Y</t>
  </si>
  <si>
    <t>OPTOTRUBKOVÁ SPOJKA Y PRŮMĚRU DO 40 MM - DEMONTÁŽ</t>
  </si>
  <si>
    <t>104</t>
  </si>
  <si>
    <t>105</t>
  </si>
  <si>
    <t>75ID1Y</t>
  </si>
  <si>
    <t>PLASTOVÁ ZEMNÍ KOMORA PRO ULOŽENÍ REZERVY - DEMONTÁŽ</t>
  </si>
  <si>
    <t>106</t>
  </si>
  <si>
    <t>ukončení traťového kabelu ve spojce</t>
  </si>
  <si>
    <t>107</t>
  </si>
  <si>
    <t>108</t>
  </si>
  <si>
    <t>109</t>
  </si>
  <si>
    <t>110</t>
  </si>
  <si>
    <t>111</t>
  </si>
  <si>
    <t>112</t>
  </si>
  <si>
    <t>113</t>
  </si>
  <si>
    <t>114</t>
  </si>
  <si>
    <t>115</t>
  </si>
  <si>
    <t>116</t>
  </si>
  <si>
    <t>117</t>
  </si>
  <si>
    <t>118</t>
  </si>
  <si>
    <t>119</t>
  </si>
  <si>
    <t>75.3</t>
  </si>
  <si>
    <t>Zabezpečovací kabely - definitivní přeložka</t>
  </si>
  <si>
    <t>120</t>
  </si>
  <si>
    <t>Kabel TCEKPFLEY 2P1,0mm délka 83m = 2x0,083=0,166kmpárů  
Kabel TCEKPFLEY 3P1,0mm délka 83m = 3x0,083=0,249kmpárů x 2 = 0,498kmpárů  
Kabel TCEKPFLEY  4P1,0mm délka 83m = 4x0,083=0,332kmpárů x 3= 0,996kmpárů  
Kabel TCEKPFLEY 7P1,0mm  délka 83m = 7x0,083= 0,581kmpárů x 3 = 1,743kmpárů  
Kabel TCEKPFLEY 12P1,0mm délka 83m = 12x0,083=0,996kmpárů  
Celkem = 4,399kmpárů</t>
  </si>
  <si>
    <t>121</t>
  </si>
  <si>
    <t>Kabel TCEKPFLEY  48P1,0, délka 83m = 48 x0,083km = 3,984kmpárů x 2= 7,968 kmpárů  
Kabel TCEKPFLEY 24P1,0mm délka 83m = 24x0,083km=1,992kmpárů x 4 = 7,968kmpárů  
Celkem = 7,968 + 7,968 = 15,936kmpárů</t>
  </si>
  <si>
    <t>122</t>
  </si>
  <si>
    <t>123</t>
  </si>
  <si>
    <t>124</t>
  </si>
  <si>
    <t>125</t>
  </si>
  <si>
    <t>126</t>
  </si>
  <si>
    <t>127</t>
  </si>
  <si>
    <t>128</t>
  </si>
  <si>
    <t>129</t>
  </si>
  <si>
    <t>130</t>
  </si>
  <si>
    <t>131</t>
  </si>
  <si>
    <t>132</t>
  </si>
  <si>
    <t>133</t>
  </si>
  <si>
    <t>měření  na kabelu ZZ: 7celkem 245 párů = 245 ks</t>
  </si>
  <si>
    <t>SO 04.2</t>
  </si>
  <si>
    <t>029111R</t>
  </si>
  <si>
    <t>Geodetické zaměření trasy, digitálně odměřená délka 92 m</t>
  </si>
  <si>
    <t>02945R</t>
  </si>
  <si>
    <t>1,0 m x 1,0 m x hl.1,0m m = 1,0 m3 x 2 ks = 2,0 m3</t>
  </si>
  <si>
    <t>Geodetické zaměření trasy, digitálně odměřená délka 65 m</t>
  </si>
  <si>
    <t>1x trubka HDPE 40 = 1x65mx0,4kg/m=25,6kg= 0,026t</t>
  </si>
  <si>
    <t>75I813</t>
  </si>
  <si>
    <t>KABEL OPTICKÝ SM DO 72 VLÁKEN</t>
  </si>
  <si>
    <t>3115m= 3,115km x 72 vláken = 224,280 kmvlákno</t>
  </si>
  <si>
    <t>3115m</t>
  </si>
  <si>
    <t>barva oranžová= trasa 84m = 84m +10% = 92m</t>
  </si>
  <si>
    <t>barva oranžová = trasa 84m = 84m +10% = 92m</t>
  </si>
  <si>
    <t>barva oranžová = trasa 64m</t>
  </si>
  <si>
    <t>1 úsek délky 3115m - ČD-Telematika</t>
  </si>
  <si>
    <t>75IEE5</t>
  </si>
  <si>
    <t>OPTICKÝ ROZVADĚČ 19" DO 144 VLÁKEN</t>
  </si>
  <si>
    <t>Optický ozvaděč do 72 vláken - Viz.  výkresová dokumentace</t>
  </si>
  <si>
    <t>uchycení HDPE trubek 1x 2 objímky = 2ks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</si>
  <si>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</si>
  <si>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uchycení HDPE trubky  1x 2 objímky = 2ks  
uchycení traťového kabelu 1ks  
Celkem = 6 + 1 = 7ks</t>
  </si>
  <si>
    <t>uchycení HDPE trubky 1x 2 objímky = 2ks</t>
  </si>
  <si>
    <t>75II71</t>
  </si>
  <si>
    <t>SPOJKA OPTICKÁ DO 72 VLÁKEN</t>
  </si>
  <si>
    <t>1ks v km 109,691, 1ks v žst. Opava západ, celkem = 2ks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</si>
  <si>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dodávky.</t>
  </si>
  <si>
    <t>72 vláken</t>
  </si>
  <si>
    <t>75J821</t>
  </si>
  <si>
    <t>OPTICKÝ PIGTAIL SM DO 2m</t>
  </si>
  <si>
    <t>1 x 72 ks = 72ks v žst. Opava západ</t>
  </si>
  <si>
    <t>75J82X</t>
  </si>
  <si>
    <t>OPTICKÝ PIGTAIL SM DO 2m - MONTÁŽ</t>
  </si>
  <si>
    <t>50km tam i zpět x 0,036t= 1,800tkm</t>
  </si>
  <si>
    <t>3088m= 3,088km x 72 vláken = 222,336 kmvlákno</t>
  </si>
  <si>
    <t>3088m</t>
  </si>
  <si>
    <t>barva oranžová = 65m</t>
  </si>
  <si>
    <t>barva oranžová = trasa 92m</t>
  </si>
  <si>
    <t>1 úsek délky 3088 - ČD Telematika</t>
  </si>
  <si>
    <t>uchycení HDPE trubky 1x 2 objímky = 2ks  
uchycení traťového kabelu 1ks  
Celkem = 6 + 1 = 7ks</t>
  </si>
  <si>
    <t>1x trubka HDPE 40 = 1x92mx0,4kg/m=36,8kg= 0,036t</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</si>
  <si>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</si>
  <si>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90-90</t>
  </si>
  <si>
    <t>Likvidaci odpadů</t>
  </si>
  <si>
    <t>Poplatky za likvidaci odpadů</t>
  </si>
  <si>
    <t>SO 01 
1260,942 Celkem: 0=1 260,942 [B] 
SO 03 
477,75 Celkem: B=477,750 [D] 
Celkem: B+D=1 738,692 [E]</t>
  </si>
  <si>
    <t>SO 04.1: 8,740t+4,750t 
Celkem: 13,49</t>
  </si>
  <si>
    <t>SO 01 
20,35 Celkem: 0=20,350 [A] 
SO 04.1. 
1,65 Celkem: A=1,650 [B] 
Celkem: A+B=22,000 [C]</t>
  </si>
  <si>
    <t>SO 01 
 501,22Celkem: 0=501,220 [A]</t>
  </si>
  <si>
    <t>SO 02 
279,72 Celkem: 0=279,720 [A]</t>
  </si>
  <si>
    <t>SO 01 
1,5 Celkem: 0=1,500 [A] 
SO 03 
1,344 Celkem: A=1,344 [B] 
Celkem: A+B=2,844 [C]</t>
  </si>
  <si>
    <t>SO 01 - 5.876t</t>
  </si>
  <si>
    <t>SO 02 - 14.04t</t>
  </si>
  <si>
    <t>SO 02 
0,016 t 
SO 04.1 
0,026 t+0,044t 
Celkem 0,08t</t>
  </si>
  <si>
    <t>SO 02 - 0.035t</t>
  </si>
  <si>
    <t>Kolejnice, podkladnice a drobné kolejivo  
Nenaceňovat ,veškeré prvky zařízení budou demontovány a předány jako výzisk OŘ</t>
  </si>
  <si>
    <t>SO 01 - 6,000t</t>
  </si>
  <si>
    <t>SO 02 - 0.900t</t>
  </si>
  <si>
    <t>SO 04.1 - 0.783t + 1,407t 
celkem 2.19t</t>
  </si>
  <si>
    <t>SO 01 - 3.234t</t>
  </si>
  <si>
    <t>SO 01 - 0.112t</t>
  </si>
  <si>
    <t>SO 98-98</t>
  </si>
  <si>
    <t>Všeobecný objekt</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</si>
  <si>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</si>
  <si>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</si>
  <si>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</si>
  <si>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</si>
  <si>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</si>
  <si>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</si>
  <si>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</si>
  <si>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</si>
  <si>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</si>
  <si>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</si>
  <si>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</si>
  <si>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</si>
  <si>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</si>
  <si>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</si>
  <si>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</si>
  <si>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</si>
  <si>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</si>
  <si>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</si>
  <si>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</si>
  <si>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VSEOB005</t>
  </si>
  <si>
    <t>Ostatní náhrady v realizaci - uvedení komunikace do původního stavu</t>
  </si>
  <si>
    <t>výjezd na veřejnou komunikaci bude průběžně čištěn a po dokončení stavby budou případná poškození opravena</t>
  </si>
  <si>
    <t>VSEOB006</t>
  </si>
  <si>
    <t>Odborná exkurze</t>
  </si>
  <si>
    <t>2x ročně</t>
  </si>
  <si>
    <t>dle Obchodních podmínek</t>
  </si>
  <si>
    <r>
      <rPr>
        <b/>
        <sz val="10"/>
        <color rgb="FFFF0000"/>
        <rFont val="Arial"/>
        <family val="2"/>
        <charset val="238"/>
      </rPr>
      <t xml:space="preserve">Položku NENACEŇOVAT v rámci výběrového řízení na zhotovení stavby, viz SO 90-90   </t>
    </r>
    <r>
      <rPr>
        <sz val="10"/>
        <rFont val="Arial"/>
      </rPr>
      <t xml:space="preserve">
Bez recyklace   
Demontáž svršku - stáv. most. bez KL</t>
    </r>
  </si>
  <si>
    <r>
      <rPr>
        <b/>
        <sz val="10"/>
        <color rgb="FFFF0000"/>
        <rFont val="Arial"/>
        <family val="2"/>
        <charset val="238"/>
      </rPr>
      <t xml:space="preserve">Položku NENACEŇOVAT v rámci výběrového řízení na zhotovení stavby, viz SO 90-90   </t>
    </r>
    <r>
      <rPr>
        <sz val="10"/>
        <rFont val="Arial"/>
      </rPr>
      <t xml:space="preserve">
Kolejnice, podkladnice a drobné kolejivo</t>
    </r>
  </si>
  <si>
    <r>
      <rPr>
        <b/>
        <sz val="10"/>
        <color rgb="FFFF0000"/>
        <rFont val="Arial"/>
        <family val="2"/>
        <charset val="238"/>
      </rPr>
      <t xml:space="preserve">Položku NENACEŇOVAT v rámci výběrového řízení na zhotovení stavby, viz SO 90-90   </t>
    </r>
    <r>
      <rPr>
        <sz val="10"/>
        <rFont val="Arial"/>
      </rPr>
      <t xml:space="preserve">
Mostnice součástí SO Most</t>
    </r>
  </si>
  <si>
    <r>
      <rPr>
        <b/>
        <sz val="10"/>
        <color rgb="FFFF0000"/>
        <rFont val="Arial"/>
        <family val="2"/>
        <charset val="238"/>
      </rPr>
      <t xml:space="preserve">Položku NENACEŇOVAT v rámci výběrového řízení na zhotovení stavby, viz SO 90-90    </t>
    </r>
    <r>
      <rPr>
        <sz val="10"/>
        <rFont val="Arial"/>
      </rPr>
      <t xml:space="preserve">
100m2=1m3 štěpky = 0,7 t</t>
    </r>
  </si>
  <si>
    <r>
      <rPr>
        <b/>
        <sz val="10"/>
        <color rgb="FFFF0000"/>
        <rFont val="Arial"/>
        <family val="2"/>
        <charset val="238"/>
      </rPr>
      <t xml:space="preserve">Položku NENACEŇOVAT v rámci výběrového řízení na zhotovení stavby, viz SO 90-90  </t>
    </r>
    <r>
      <rPr>
        <sz val="10"/>
        <rFont val="Arial"/>
      </rPr>
      <t xml:space="preserve">
Beton a železobeton.</t>
    </r>
  </si>
  <si>
    <r>
      <rPr>
        <b/>
        <sz val="10"/>
        <color rgb="FFFF0000"/>
        <rFont val="Arial"/>
        <family val="2"/>
        <charset val="238"/>
      </rPr>
      <t xml:space="preserve">Položku NENACEŇOVAT v rámci výběrového řízení na zhotovení stavby, viz SO 90-90 </t>
    </r>
    <r>
      <rPr>
        <sz val="10"/>
        <rFont val="Arial"/>
      </rPr>
      <t xml:space="preserve">
0,5x0,1 x 50m = 2,5m3 x 1,9t/m3= 4,75t</t>
    </r>
  </si>
  <si>
    <r>
      <rPr>
        <b/>
        <sz val="10"/>
        <color rgb="FFFF0000"/>
        <rFont val="Arial"/>
        <family val="2"/>
        <charset val="238"/>
      </rPr>
      <t xml:space="preserve">Položku NENACEŇOVAT v rámci výběrového řízení na zhotovení stavby, viz SO 90-90 </t>
    </r>
    <r>
      <rPr>
        <sz val="10"/>
        <rFont val="Arial"/>
      </rPr>
      <t xml:space="preserve">
1x trubka HDPE 40 = 1x110mx0,4kg/m=44,0kg= 0,044t</t>
    </r>
  </si>
  <si>
    <r>
      <rPr>
        <b/>
        <sz val="10"/>
        <color rgb="FFFF0000"/>
        <rFont val="Arial"/>
        <family val="2"/>
        <charset val="238"/>
      </rPr>
      <t xml:space="preserve">Položku NENACEŇOVAT v rámci výběrového řízení na zhotovení stavby, viz SO 90-90 </t>
    </r>
    <r>
      <rPr>
        <sz val="10"/>
        <rFont val="Arial"/>
      </rPr>
      <t xml:space="preserve">
TK     110m x 0,59kg/m=64,90kg 
ZZ   2x 110mx1,820kg/m=400,40kg 
ZZ  4x 110mx1,130kg/m= 497,20kg 
ZZ  3x 110mx0,440kg/m = 145,20kg 
ZZ   3x110m x 0,360kg/m = 118,80kg 
ZZ   2x 110m x 0,340kg/m = 74,80kg 
ZZ   1x 110m x 0,630kg/m = 69,30kg 
ZZ   1x 110m x0,33kg/m = 36,30kg 
Celkem = 1406,90kg = 1,407t</t>
    </r>
  </si>
  <si>
    <r>
      <t>Přeložka DOK (ČD Telematika a.s.)_</t>
    </r>
    <r>
      <rPr>
        <b/>
        <sz val="11"/>
        <color rgb="FFFF0000"/>
        <rFont val="Arial"/>
        <family val="2"/>
        <charset val="238"/>
      </rPr>
      <t>NENACEŇOVAT</t>
    </r>
  </si>
  <si>
    <r>
      <t>Přeložka DOK (ČD Telematika a.s.)_</t>
    </r>
    <r>
      <rPr>
        <b/>
        <sz val="10"/>
        <color rgb="FFFF0000"/>
        <rFont val="Arial"/>
        <family val="2"/>
        <charset val="238"/>
      </rPr>
      <t>NENACEŇOVAT</t>
    </r>
  </si>
  <si>
    <r>
      <t xml:space="preserve">1: Dle technické zprávy, výkresových příloh projektové dokumentace, TKP staveb státních drah a výkazů materiálu projektu a souhrnných částí dokumentace stavby. 
2: </t>
    </r>
    <r>
      <rPr>
        <i/>
        <sz val="10"/>
        <color rgb="FFFF0000"/>
        <rFont val="Arial"/>
        <family val="2"/>
        <charset val="238"/>
      </rPr>
      <t>(</t>
    </r>
    <r>
      <rPr>
        <i/>
        <sz val="10"/>
        <rFont val="Arial"/>
        <family val="2"/>
        <charset val="238"/>
      </rPr>
      <t>70m2+24m2+57m2+12m2</t>
    </r>
    <r>
      <rPr>
        <i/>
        <sz val="10"/>
        <color rgb="FFFF0000"/>
        <rFont val="Arial"/>
        <family val="2"/>
        <charset val="238"/>
      </rPr>
      <t>)*0,15m</t>
    </r>
  </si>
  <si>
    <r>
      <t>1: Dle technické zprávy, výkresových příloh projektové dokumentace, TKP staveb státních drah a výkazů materiálu projektu a souhrnných částí dokumentace stavby. 
2: (20m3+45m3+20m3+35m3)+(70m2+24m2+57m2+12m2)</t>
    </r>
    <r>
      <rPr>
        <i/>
        <sz val="10"/>
        <color rgb="FFFF0000"/>
        <rFont val="Arial"/>
        <family val="2"/>
        <charset val="238"/>
      </rPr>
      <t>*0,15m</t>
    </r>
  </si>
  <si>
    <r>
      <t xml:space="preserve">1: Dle technické zprávy, výkresových příloh projektové dokumentace, TKP staveb státních drah a výkazů materiálu projektu a souhrnných částí dokumentace stavby. 
2: </t>
    </r>
    <r>
      <rPr>
        <i/>
        <sz val="10"/>
        <color rgb="FFFF0000"/>
        <rFont val="Arial"/>
        <family val="2"/>
        <charset val="238"/>
      </rPr>
      <t>8ks</t>
    </r>
  </si>
  <si>
    <t>Pražce vystrojené</t>
  </si>
  <si>
    <t>1: Dle technické zprávy, výkresových příloh projektové dokumentace, TKP staveb státních drah a výkazů materiálu projektu a souhrnných částí dokumentace stavby. 
2: 0ks</t>
  </si>
  <si>
    <t>Demontáž kolejnic, podkladnic a drobného kolejiva.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</si>
</sst>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1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
      <b/>
      <sz val="10"/>
      <color rgb="FFFF0000"/>
      <name val="Arial"/>
      <family val="2"/>
      <charset val="238"/>
    </font>
    <font>
      <sz val="10"/>
      <name val="Arial"/>
      <family val="2"/>
      <charset val="238"/>
    </font>
    <font>
      <b/>
      <sz val="11"/>
      <name val="Arial"/>
      <family val="2"/>
      <charset val="238"/>
    </font>
    <font>
      <b/>
      <sz val="11"/>
      <color rgb="FFFF0000"/>
      <name val="Arial"/>
      <family val="2"/>
      <charset val="238"/>
    </font>
    <font>
      <sz val="10"/>
      <color theme="0"/>
      <name val="Arial"/>
      <family val="2"/>
      <charset val="238"/>
    </font>
    <font>
      <i/>
      <sz val="10"/>
      <name val="Arial"/>
      <family val="2"/>
      <charset val="238"/>
    </font>
    <font>
      <i/>
      <sz val="10"/>
      <color rgb="FFFF0000"/>
      <name val="Arial"/>
      <family val="2"/>
      <charset val="238"/>
    </font>
    <font>
      <sz val="10"/>
      <color rgb="FFFF0000"/>
      <name val="Arial"/>
      <family val="2"/>
      <charset val="238"/>
    </font>
    <font>
      <strike/>
      <sz val="10"/>
      <color rgb="FFFF0000"/>
      <name val="Arial"/>
      <family val="2"/>
      <charset val="238"/>
    </font>
    <font>
      <i/>
      <strike/>
      <sz val="10"/>
      <color rgb="FFFF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58">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1" fillId="2" borderId="0" xfId="6" applyFont="1" applyFill="1" applyAlignment="1">
      <alignment horizontal="center" vertical="center"/>
    </xf>
    <xf numFmtId="0" fontId="0" fillId="2" borderId="0" xfId="6" applyFont="1" applyFill="1"/>
    <xf numFmtId="0" fontId="3" fillId="2" borderId="0" xfId="6" applyFont="1" applyFill="1" applyAlignment="1">
      <alignment horizontal="right"/>
    </xf>
    <xf numFmtId="0" fontId="4" fillId="3" borderId="1" xfId="6" applyFont="1" applyFill="1" applyBorder="1" applyAlignment="1">
      <alignment horizontal="center"/>
    </xf>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0" fillId="2" borderId="4" xfId="6" applyFont="1" applyFill="1" applyBorder="1"/>
    <xf numFmtId="0" fontId="5" fillId="2" borderId="0" xfId="6" applyFont="1" applyFill="1"/>
    <xf numFmtId="0" fontId="5" fillId="2" borderId="0" xfId="6" applyFont="1" applyFill="1" applyAlignment="1">
      <alignment horizontal="left"/>
    </xf>
    <xf numFmtId="0" fontId="5" fillId="2" borderId="2" xfId="6" applyFont="1" applyFill="1" applyBorder="1"/>
    <xf numFmtId="0" fontId="5" fillId="2" borderId="2" xfId="6" applyFont="1" applyFill="1" applyBorder="1" applyAlignment="1">
      <alignment horizontal="left"/>
    </xf>
    <xf numFmtId="0" fontId="0" fillId="0" borderId="1" xfId="6" applyFont="1" applyBorder="1" applyAlignment="1">
      <alignment horizontal="left"/>
    </xf>
    <xf numFmtId="4" fontId="0" fillId="0" borderId="1" xfId="6" applyNumberFormat="1" applyFont="1" applyBorder="1" applyAlignment="1">
      <alignment horizontal="right"/>
    </xf>
    <xf numFmtId="0" fontId="0" fillId="0" borderId="1" xfId="6" applyFont="1" applyBorder="1"/>
    <xf numFmtId="0" fontId="0" fillId="2" borderId="5" xfId="6" applyFont="1" applyFill="1" applyBorder="1"/>
    <xf numFmtId="0" fontId="3" fillId="2" borderId="5" xfId="6" applyFont="1" applyFill="1" applyBorder="1" applyAlignment="1">
      <alignment horizontal="right"/>
    </xf>
    <xf numFmtId="0" fontId="3" fillId="2" borderId="5" xfId="6" applyFont="1" applyFill="1" applyBorder="1" applyAlignment="1">
      <alignment wrapText="1"/>
    </xf>
    <xf numFmtId="4" fontId="3"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xf numFmtId="0" fontId="9" fillId="0" borderId="1" xfId="6" applyFont="1" applyBorder="1" applyAlignment="1">
      <alignment horizontal="left" vertical="center" wrapText="1"/>
    </xf>
    <xf numFmtId="0" fontId="8" fillId="0" borderId="1" xfId="6" applyFont="1" applyBorder="1" applyAlignment="1">
      <alignment horizontal="left" vertical="center" wrapText="1"/>
    </xf>
    <xf numFmtId="0" fontId="10" fillId="2" borderId="2" xfId="6" applyFont="1" applyFill="1" applyBorder="1" applyAlignment="1">
      <alignment horizontal="left"/>
    </xf>
    <xf numFmtId="0" fontId="12" fillId="0" borderId="1" xfId="6" applyFont="1" applyBorder="1" applyAlignment="1">
      <alignment horizontal="left" vertical="center" wrapText="1"/>
    </xf>
    <xf numFmtId="0" fontId="9" fillId="0" borderId="1" xfId="6" applyFont="1" applyBorder="1" applyAlignment="1">
      <alignment horizontal="left"/>
    </xf>
    <xf numFmtId="0" fontId="13" fillId="0" borderId="1" xfId="6" applyFont="1" applyBorder="1" applyAlignment="1">
      <alignment horizontal="left" vertical="center" wrapText="1"/>
    </xf>
    <xf numFmtId="164" fontId="15" fillId="0" borderId="1" xfId="6" applyNumberFormat="1" applyFont="1" applyBorder="1" applyAlignment="1">
      <alignment horizontal="center"/>
    </xf>
    <xf numFmtId="0" fontId="15" fillId="0" borderId="1" xfId="6" applyFont="1" applyBorder="1" applyAlignment="1">
      <alignment horizontal="left" vertical="center" wrapText="1"/>
    </xf>
    <xf numFmtId="0" fontId="16" fillId="4" borderId="1" xfId="6" applyFont="1" applyFill="1" applyBorder="1" applyAlignment="1">
      <alignment horizontal="right"/>
    </xf>
    <xf numFmtId="0" fontId="16" fillId="4" borderId="1" xfId="6" applyFont="1" applyFill="1" applyBorder="1"/>
    <xf numFmtId="0" fontId="16" fillId="4" borderId="1" xfId="6" applyFont="1" applyFill="1" applyBorder="1" applyAlignment="1">
      <alignment wrapText="1"/>
    </xf>
    <xf numFmtId="0" fontId="16" fillId="4" borderId="1" xfId="6" applyFont="1" applyFill="1" applyBorder="1" applyAlignment="1">
      <alignment horizontal="center"/>
    </xf>
    <xf numFmtId="164" fontId="16" fillId="4" borderId="1" xfId="6" applyNumberFormat="1" applyFont="1" applyFill="1" applyBorder="1" applyAlignment="1">
      <alignment horizontal="center"/>
    </xf>
    <xf numFmtId="4" fontId="16" fillId="4" borderId="1" xfId="6" applyNumberFormat="1" applyFont="1" applyFill="1" applyBorder="1" applyAlignment="1">
      <alignment horizontal="center"/>
    </xf>
    <xf numFmtId="0" fontId="16" fillId="4" borderId="0" xfId="0" applyFont="1" applyFill="1"/>
    <xf numFmtId="0" fontId="16" fillId="4" borderId="1" xfId="6" applyFont="1" applyFill="1" applyBorder="1" applyAlignment="1">
      <alignment horizontal="left" vertical="center" wrapText="1"/>
    </xf>
    <xf numFmtId="0" fontId="17" fillId="4" borderId="1" xfId="6" applyFont="1" applyFill="1" applyBorder="1" applyAlignment="1">
      <alignment horizontal="left" vertical="center" wrapText="1"/>
    </xf>
    <xf numFmtId="0" fontId="0" fillId="2" borderId="0" xfId="6" applyFont="1" applyFill="1"/>
    <xf numFmtId="0" fontId="1" fillId="2" borderId="0" xfId="6" applyFont="1" applyFill="1" applyAlignment="1">
      <alignment horizontal="center" vertical="center"/>
    </xf>
    <xf numFmtId="0" fontId="2" fillId="2" borderId="0" xfId="6" applyFont="1" applyFill="1"/>
    <xf numFmtId="0" fontId="4" fillId="3" borderId="1" xfId="6" applyFont="1" applyFill="1" applyBorder="1" applyAlignment="1">
      <alignment horizontal="center" vertical="center" wrapText="1"/>
    </xf>
    <xf numFmtId="0" fontId="5" fillId="2" borderId="0" xfId="6" applyFont="1" applyFill="1" applyAlignment="1">
      <alignment horizontal="right"/>
    </xf>
    <xf numFmtId="0" fontId="5" fillId="2" borderId="2" xfId="6" applyFont="1" applyFill="1" applyBorder="1" applyAlignment="1">
      <alignment horizontal="right"/>
    </xf>
    <xf numFmtId="0" fontId="0" fillId="2" borderId="2" xfId="6" applyFont="1" applyFill="1" applyBorder="1"/>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7"/>
  <sheetViews>
    <sheetView tabSelected="1" workbookViewId="0">
      <selection activeCell="A12" sqref="A12"/>
    </sheetView>
  </sheetViews>
  <sheetFormatPr defaultColWidth="9.140625" defaultRowHeight="12.75" customHeight="1" x14ac:dyDescent="0.2"/>
  <cols>
    <col min="1" max="1" width="25.7109375" customWidth="1"/>
    <col min="2" max="2" width="66.7109375" customWidth="1"/>
    <col min="3" max="5" width="20.7109375" customWidth="1"/>
  </cols>
  <sheetData>
    <row r="1" spans="1:5" ht="12.75" customHeight="1" x14ac:dyDescent="0.2">
      <c r="A1" s="51"/>
      <c r="B1" s="4" t="s">
        <v>0</v>
      </c>
      <c r="C1" s="4"/>
      <c r="D1" s="4"/>
      <c r="E1" s="4"/>
    </row>
    <row r="2" spans="1:5" ht="12.75" customHeight="1" x14ac:dyDescent="0.2">
      <c r="A2" s="51"/>
      <c r="B2" s="52" t="s">
        <v>1</v>
      </c>
      <c r="C2" s="4"/>
      <c r="D2" s="4"/>
      <c r="E2" s="4"/>
    </row>
    <row r="3" spans="1:5" ht="20.100000000000001" customHeight="1" x14ac:dyDescent="0.2">
      <c r="A3" s="51"/>
      <c r="B3" s="51"/>
      <c r="C3" s="4"/>
      <c r="D3" s="4"/>
      <c r="E3" s="4"/>
    </row>
    <row r="4" spans="1:5" ht="20.100000000000001" customHeight="1" x14ac:dyDescent="0.3">
      <c r="A4" s="4"/>
      <c r="B4" s="53" t="s">
        <v>2</v>
      </c>
      <c r="C4" s="51"/>
      <c r="D4" s="51"/>
      <c r="E4" s="4"/>
    </row>
    <row r="5" spans="1:5" ht="12.75" customHeight="1" x14ac:dyDescent="0.2">
      <c r="A5" s="4"/>
      <c r="B5" s="51" t="s">
        <v>3</v>
      </c>
      <c r="C5" s="51"/>
      <c r="D5" s="51"/>
      <c r="E5" s="4"/>
    </row>
    <row r="6" spans="1:5" ht="12.75" customHeight="1" x14ac:dyDescent="0.2">
      <c r="A6" s="4"/>
      <c r="B6" s="5" t="s">
        <v>4</v>
      </c>
      <c r="C6" s="7">
        <f>SUM(C10:C17)</f>
        <v>0</v>
      </c>
      <c r="D6" s="4"/>
      <c r="E6" s="4"/>
    </row>
    <row r="7" spans="1:5" ht="12.75" customHeight="1" x14ac:dyDescent="0.2">
      <c r="A7" s="4"/>
      <c r="B7" s="5" t="s">
        <v>5</v>
      </c>
      <c r="C7" s="7">
        <f>SUM(E10:E17)</f>
        <v>0</v>
      </c>
      <c r="D7" s="4"/>
      <c r="E7" s="4"/>
    </row>
    <row r="8" spans="1:5" ht="12.75" customHeight="1" x14ac:dyDescent="0.2">
      <c r="A8" s="2"/>
      <c r="B8" s="2"/>
      <c r="C8" s="2"/>
      <c r="D8" s="2"/>
      <c r="E8" s="2"/>
    </row>
    <row r="9" spans="1:5" ht="12.75" customHeight="1" x14ac:dyDescent="0.2">
      <c r="A9" s="6" t="s">
        <v>6</v>
      </c>
      <c r="B9" s="6" t="s">
        <v>7</v>
      </c>
      <c r="C9" s="6" t="s">
        <v>8</v>
      </c>
      <c r="D9" s="6" t="s">
        <v>9</v>
      </c>
      <c r="E9" s="6" t="s">
        <v>10</v>
      </c>
    </row>
    <row r="10" spans="1:5" ht="12.75" customHeight="1" x14ac:dyDescent="0.2">
      <c r="A10" s="15" t="s">
        <v>31</v>
      </c>
      <c r="B10" s="15" t="s">
        <v>32</v>
      </c>
      <c r="C10" s="16">
        <f>'D.2_D.2.1.1_SO 02'!I3</f>
        <v>0</v>
      </c>
      <c r="D10" s="16">
        <f>'D.2_D.2.1.1_SO 02'!O2</f>
        <v>0</v>
      </c>
      <c r="E10" s="16">
        <f t="shared" ref="E10:E17" si="0">C10+D10</f>
        <v>0</v>
      </c>
    </row>
    <row r="11" spans="1:5" ht="12.75" customHeight="1" x14ac:dyDescent="0.2">
      <c r="A11" s="15" t="s">
        <v>189</v>
      </c>
      <c r="B11" s="15" t="s">
        <v>190</v>
      </c>
      <c r="C11" s="16">
        <f>'D.2_D.2.1.1_SO 02.1'!I3</f>
        <v>0</v>
      </c>
      <c r="D11" s="16">
        <f>'D.2_D.2.1.1_SO 02.1'!O2</f>
        <v>0</v>
      </c>
      <c r="E11" s="16">
        <f t="shared" si="0"/>
        <v>0</v>
      </c>
    </row>
    <row r="12" spans="1:5" ht="12.75" customHeight="1" x14ac:dyDescent="0.2">
      <c r="A12" s="15" t="s">
        <v>196</v>
      </c>
      <c r="B12" s="15" t="s">
        <v>197</v>
      </c>
      <c r="C12" s="16">
        <f>'D.2_D.2.1.1_SO 03'!I3</f>
        <v>0</v>
      </c>
      <c r="D12" s="16">
        <f>'D.2_D.2.1.1_SO 03'!O2</f>
        <v>0</v>
      </c>
      <c r="E12" s="16">
        <f t="shared" si="0"/>
        <v>0</v>
      </c>
    </row>
    <row r="13" spans="1:5" ht="12.75" customHeight="1" x14ac:dyDescent="0.2">
      <c r="A13" s="15" t="s">
        <v>228</v>
      </c>
      <c r="B13" s="15" t="s">
        <v>229</v>
      </c>
      <c r="C13" s="16">
        <f>'D.2_D.2.1.4_SO 01'!I3</f>
        <v>0</v>
      </c>
      <c r="D13" s="16">
        <f>'D.2_D.2.1.4_SO 01'!O2</f>
        <v>0</v>
      </c>
      <c r="E13" s="16">
        <f t="shared" si="0"/>
        <v>0</v>
      </c>
    </row>
    <row r="14" spans="1:5" ht="12.75" customHeight="1" x14ac:dyDescent="0.2">
      <c r="A14" s="15" t="s">
        <v>713</v>
      </c>
      <c r="B14" s="15" t="s">
        <v>714</v>
      </c>
      <c r="C14" s="16">
        <f>'D.2_D.2.1.5_SO 04.1'!I3</f>
        <v>0</v>
      </c>
      <c r="D14" s="16">
        <f>'D.2_D.2.1.5_SO 04.1'!O2</f>
        <v>0</v>
      </c>
      <c r="E14" s="16">
        <f t="shared" si="0"/>
        <v>0</v>
      </c>
    </row>
    <row r="15" spans="1:5" ht="12.75" customHeight="1" x14ac:dyDescent="0.2">
      <c r="A15" s="15" t="s">
        <v>1032</v>
      </c>
      <c r="B15" s="38" t="s">
        <v>1129</v>
      </c>
      <c r="C15" s="16">
        <f>'D.2_D.2.1.5_SO 04.2'!I3</f>
        <v>0</v>
      </c>
      <c r="D15" s="16">
        <f>'D.2_D.2.1.5_SO 04.2'!O2</f>
        <v>0</v>
      </c>
      <c r="E15" s="16">
        <f t="shared" si="0"/>
        <v>0</v>
      </c>
    </row>
    <row r="16" spans="1:5" ht="12.75" customHeight="1" x14ac:dyDescent="0.2">
      <c r="A16" s="15" t="s">
        <v>1073</v>
      </c>
      <c r="B16" s="15" t="s">
        <v>1074</v>
      </c>
      <c r="C16" s="16">
        <f>'D.2_SO 90-90'!I3</f>
        <v>0</v>
      </c>
      <c r="D16" s="16">
        <f>'D.2_SO 90-90'!O2</f>
        <v>0</v>
      </c>
      <c r="E16" s="16">
        <f t="shared" si="0"/>
        <v>0</v>
      </c>
    </row>
    <row r="17" spans="1:5" ht="12.75" customHeight="1" x14ac:dyDescent="0.2">
      <c r="A17" s="15" t="s">
        <v>1092</v>
      </c>
      <c r="B17" s="15" t="s">
        <v>1093</v>
      </c>
      <c r="C17" s="16">
        <f>'D.2_SO 98-98'!I3</f>
        <v>0</v>
      </c>
      <c r="D17" s="16">
        <f>'D.2_SO 98-98'!O2</f>
        <v>0</v>
      </c>
      <c r="E17" s="16">
        <f t="shared" si="0"/>
        <v>0</v>
      </c>
    </row>
  </sheetData>
  <mergeCells count="4">
    <mergeCell ref="A1:A3"/>
    <mergeCell ref="B2:B3"/>
    <mergeCell ref="B4:D4"/>
    <mergeCell ref="B5:D5"/>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21"/>
  <sheetViews>
    <sheetView zoomScale="85" zoomScaleNormal="85" workbookViewId="0">
      <pane ySplit="9" topLeftCell="A112" activePane="bottomLeft" state="frozen"/>
      <selection pane="bottomLeft" activeCell="E104" sqref="E104"/>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0+O10+O23+O48+O97</f>
        <v>0</v>
      </c>
      <c r="P2" t="s">
        <v>29</v>
      </c>
    </row>
    <row r="3" spans="1:18" ht="15" customHeight="1" x14ac:dyDescent="0.25">
      <c r="A3" t="s">
        <v>12</v>
      </c>
      <c r="B3" s="11" t="s">
        <v>14</v>
      </c>
      <c r="C3" s="55" t="s">
        <v>15</v>
      </c>
      <c r="D3" s="51"/>
      <c r="E3" s="12" t="s">
        <v>16</v>
      </c>
      <c r="F3" s="4"/>
      <c r="G3" s="9"/>
      <c r="H3" s="8" t="s">
        <v>31</v>
      </c>
      <c r="I3" s="33">
        <f>0+I10+I23+I48+I97</f>
        <v>0</v>
      </c>
      <c r="O3" t="s">
        <v>26</v>
      </c>
      <c r="P3" t="s">
        <v>30</v>
      </c>
    </row>
    <row r="4" spans="1:18" ht="15" customHeight="1" x14ac:dyDescent="0.25">
      <c r="A4" t="s">
        <v>17</v>
      </c>
      <c r="B4" s="11" t="s">
        <v>18</v>
      </c>
      <c r="C4" s="55" t="s">
        <v>19</v>
      </c>
      <c r="D4" s="51"/>
      <c r="E4" s="12" t="s">
        <v>20</v>
      </c>
      <c r="F4" s="4"/>
      <c r="G4" s="4"/>
      <c r="H4" s="10"/>
      <c r="I4" s="10"/>
      <c r="O4" t="s">
        <v>27</v>
      </c>
      <c r="P4" t="s">
        <v>30</v>
      </c>
    </row>
    <row r="5" spans="1:18" ht="12.75" customHeight="1" x14ac:dyDescent="0.25">
      <c r="A5" t="s">
        <v>21</v>
      </c>
      <c r="B5" s="11" t="s">
        <v>18</v>
      </c>
      <c r="C5" s="55" t="s">
        <v>22</v>
      </c>
      <c r="D5" s="51"/>
      <c r="E5" s="12" t="s">
        <v>23</v>
      </c>
      <c r="F5" s="4"/>
      <c r="G5" s="4"/>
      <c r="H5" s="4"/>
      <c r="I5" s="4"/>
      <c r="O5" t="s">
        <v>28</v>
      </c>
      <c r="P5" t="s">
        <v>30</v>
      </c>
    </row>
    <row r="6" spans="1:18" ht="12.75" customHeight="1" x14ac:dyDescent="0.25">
      <c r="A6" t="s">
        <v>24</v>
      </c>
      <c r="B6" s="13" t="s">
        <v>25</v>
      </c>
      <c r="C6" s="56" t="s">
        <v>31</v>
      </c>
      <c r="D6" s="57"/>
      <c r="E6" s="14" t="s">
        <v>32</v>
      </c>
      <c r="F6" s="2"/>
      <c r="G6" s="2"/>
      <c r="H6" s="2"/>
      <c r="I6" s="2"/>
    </row>
    <row r="7" spans="1:18" ht="12.75" customHeight="1" x14ac:dyDescent="0.2">
      <c r="A7" s="54" t="s">
        <v>33</v>
      </c>
      <c r="B7" s="54" t="s">
        <v>35</v>
      </c>
      <c r="C7" s="54" t="s">
        <v>37</v>
      </c>
      <c r="D7" s="54" t="s">
        <v>38</v>
      </c>
      <c r="E7" s="54" t="s">
        <v>39</v>
      </c>
      <c r="F7" s="54" t="s">
        <v>41</v>
      </c>
      <c r="G7" s="54" t="s">
        <v>43</v>
      </c>
      <c r="H7" s="54" t="s">
        <v>45</v>
      </c>
      <c r="I7" s="54"/>
    </row>
    <row r="8" spans="1:18" ht="12.75" customHeight="1" x14ac:dyDescent="0.2">
      <c r="A8" s="54"/>
      <c r="B8" s="54"/>
      <c r="C8" s="54"/>
      <c r="D8" s="54"/>
      <c r="E8" s="54"/>
      <c r="F8" s="54"/>
      <c r="G8" s="54"/>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34</v>
      </c>
      <c r="D10" s="18"/>
      <c r="E10" s="20" t="s">
        <v>51</v>
      </c>
      <c r="F10" s="18"/>
      <c r="G10" s="18"/>
      <c r="H10" s="18"/>
      <c r="I10" s="21">
        <f>0+Q10</f>
        <v>0</v>
      </c>
      <c r="O10">
        <f>0+R10</f>
        <v>0</v>
      </c>
      <c r="Q10">
        <f>0+I11+I15+I19</f>
        <v>0</v>
      </c>
      <c r="R10">
        <f>0+O11+O15+O19</f>
        <v>0</v>
      </c>
    </row>
    <row r="11" spans="1:18" x14ac:dyDescent="0.2">
      <c r="A11" s="17" t="s">
        <v>52</v>
      </c>
      <c r="B11" s="22" t="s">
        <v>36</v>
      </c>
      <c r="C11" s="22" t="s">
        <v>53</v>
      </c>
      <c r="D11" s="17" t="s">
        <v>54</v>
      </c>
      <c r="E11" s="23" t="s">
        <v>55</v>
      </c>
      <c r="F11" s="24" t="s">
        <v>56</v>
      </c>
      <c r="G11" s="25">
        <v>1</v>
      </c>
      <c r="H11" s="26">
        <v>0</v>
      </c>
      <c r="I11" s="26">
        <f>ROUND(ROUND(H11,2)*ROUND(G11,3),2)</f>
        <v>0</v>
      </c>
      <c r="O11">
        <f>(I11*21)/100</f>
        <v>0</v>
      </c>
      <c r="P11" t="s">
        <v>30</v>
      </c>
    </row>
    <row r="12" spans="1:18" x14ac:dyDescent="0.2">
      <c r="A12" s="27" t="s">
        <v>57</v>
      </c>
      <c r="E12" s="28" t="s">
        <v>58</v>
      </c>
    </row>
    <row r="13" spans="1:18" ht="51" x14ac:dyDescent="0.2">
      <c r="A13" s="29" t="s">
        <v>59</v>
      </c>
      <c r="E13" s="30" t="s">
        <v>60</v>
      </c>
    </row>
    <row r="14" spans="1:18" x14ac:dyDescent="0.2">
      <c r="A14" t="s">
        <v>61</v>
      </c>
      <c r="E14" s="28" t="s">
        <v>62</v>
      </c>
    </row>
    <row r="15" spans="1:18" x14ac:dyDescent="0.2">
      <c r="A15" s="17" t="s">
        <v>52</v>
      </c>
      <c r="B15" s="22" t="s">
        <v>30</v>
      </c>
      <c r="C15" s="22" t="s">
        <v>63</v>
      </c>
      <c r="D15" s="17" t="s">
        <v>54</v>
      </c>
      <c r="E15" s="23" t="s">
        <v>64</v>
      </c>
      <c r="F15" s="24" t="s">
        <v>65</v>
      </c>
      <c r="G15" s="25">
        <v>20</v>
      </c>
      <c r="H15" s="26">
        <v>0</v>
      </c>
      <c r="I15" s="26">
        <f>ROUND(ROUND(H15,2)*ROUND(G15,3),2)</f>
        <v>0</v>
      </c>
      <c r="O15">
        <f>(I15*21)/100</f>
        <v>0</v>
      </c>
      <c r="P15" t="s">
        <v>30</v>
      </c>
    </row>
    <row r="16" spans="1:18" x14ac:dyDescent="0.2">
      <c r="A16" s="27" t="s">
        <v>57</v>
      </c>
      <c r="E16" s="28" t="s">
        <v>66</v>
      </c>
    </row>
    <row r="17" spans="1:18" ht="51" x14ac:dyDescent="0.2">
      <c r="A17" s="29" t="s">
        <v>59</v>
      </c>
      <c r="E17" s="30" t="s">
        <v>67</v>
      </c>
    </row>
    <row r="18" spans="1:18" x14ac:dyDescent="0.2">
      <c r="A18" t="s">
        <v>61</v>
      </c>
      <c r="E18" s="28" t="s">
        <v>68</v>
      </c>
    </row>
    <row r="19" spans="1:18" x14ac:dyDescent="0.2">
      <c r="A19" s="17" t="s">
        <v>52</v>
      </c>
      <c r="B19" s="22" t="s">
        <v>29</v>
      </c>
      <c r="C19" s="22" t="s">
        <v>69</v>
      </c>
      <c r="D19" s="17" t="s">
        <v>54</v>
      </c>
      <c r="E19" s="23" t="s">
        <v>70</v>
      </c>
      <c r="F19" s="24" t="s">
        <v>71</v>
      </c>
      <c r="G19" s="25">
        <v>3</v>
      </c>
      <c r="H19" s="26">
        <v>0</v>
      </c>
      <c r="I19" s="26">
        <f>ROUND(ROUND(H19,2)*ROUND(G19,3),2)</f>
        <v>0</v>
      </c>
      <c r="O19">
        <f>(I19*21)/100</f>
        <v>0</v>
      </c>
      <c r="P19" t="s">
        <v>30</v>
      </c>
    </row>
    <row r="20" spans="1:18" x14ac:dyDescent="0.2">
      <c r="A20" s="27" t="s">
        <v>57</v>
      </c>
      <c r="E20" s="28" t="s">
        <v>72</v>
      </c>
    </row>
    <row r="21" spans="1:18" ht="51" x14ac:dyDescent="0.2">
      <c r="A21" s="29" t="s">
        <v>59</v>
      </c>
      <c r="E21" s="30" t="s">
        <v>73</v>
      </c>
    </row>
    <row r="22" spans="1:18" x14ac:dyDescent="0.2">
      <c r="A22" t="s">
        <v>61</v>
      </c>
      <c r="E22" s="28" t="s">
        <v>62</v>
      </c>
    </row>
    <row r="23" spans="1:18" ht="12.75" customHeight="1" x14ac:dyDescent="0.2">
      <c r="A23" s="2" t="s">
        <v>50</v>
      </c>
      <c r="B23" s="2"/>
      <c r="C23" s="31" t="s">
        <v>74</v>
      </c>
      <c r="D23" s="2"/>
      <c r="E23" s="20" t="s">
        <v>75</v>
      </c>
      <c r="F23" s="2"/>
      <c r="G23" s="2"/>
      <c r="H23" s="2"/>
      <c r="I23" s="32">
        <f>0+Q23</f>
        <v>0</v>
      </c>
      <c r="O23">
        <f>0+R23</f>
        <v>0</v>
      </c>
      <c r="Q23">
        <f>0+I24+I28+I32+I36+I40+I44</f>
        <v>0</v>
      </c>
      <c r="R23">
        <f>0+O24+O28+O32+O36+O40+O44</f>
        <v>0</v>
      </c>
    </row>
    <row r="24" spans="1:18" ht="38.25" x14ac:dyDescent="0.2">
      <c r="A24" s="17" t="s">
        <v>52</v>
      </c>
      <c r="B24" s="22" t="s">
        <v>40</v>
      </c>
      <c r="C24" s="22" t="s">
        <v>76</v>
      </c>
      <c r="D24" s="17" t="s">
        <v>54</v>
      </c>
      <c r="E24" s="23" t="s">
        <v>77</v>
      </c>
      <c r="F24" s="24" t="s">
        <v>78</v>
      </c>
      <c r="G24" s="25">
        <v>279.72000000000003</v>
      </c>
      <c r="H24" s="26">
        <v>0</v>
      </c>
      <c r="I24" s="26">
        <f>ROUND(ROUND(H24,2)*ROUND(G24,3),2)</f>
        <v>0</v>
      </c>
      <c r="O24">
        <f>(I24*21)/100</f>
        <v>0</v>
      </c>
      <c r="P24" t="s">
        <v>30</v>
      </c>
    </row>
    <row r="25" spans="1:18" ht="51" x14ac:dyDescent="0.2">
      <c r="A25" s="27" t="s">
        <v>57</v>
      </c>
      <c r="E25" s="34" t="s">
        <v>1120</v>
      </c>
    </row>
    <row r="26" spans="1:18" ht="51" x14ac:dyDescent="0.2">
      <c r="A26" s="29" t="s">
        <v>59</v>
      </c>
      <c r="E26" s="30" t="s">
        <v>79</v>
      </c>
    </row>
    <row r="27" spans="1:18" ht="140.25" x14ac:dyDescent="0.2">
      <c r="A27" t="s">
        <v>61</v>
      </c>
      <c r="E27" s="28" t="s">
        <v>80</v>
      </c>
    </row>
    <row r="28" spans="1:18" ht="38.25" x14ac:dyDescent="0.2">
      <c r="A28" s="17" t="s">
        <v>52</v>
      </c>
      <c r="B28" s="22" t="s">
        <v>42</v>
      </c>
      <c r="C28" s="22" t="s">
        <v>81</v>
      </c>
      <c r="D28" s="17" t="s">
        <v>54</v>
      </c>
      <c r="E28" s="23" t="s">
        <v>82</v>
      </c>
      <c r="F28" s="24" t="s">
        <v>78</v>
      </c>
      <c r="G28" s="25">
        <v>14.04</v>
      </c>
      <c r="H28" s="26">
        <v>0</v>
      </c>
      <c r="I28" s="26">
        <f>ROUND(ROUND(H28,2)*ROUND(G28,3),2)</f>
        <v>0</v>
      </c>
      <c r="O28">
        <f>(I28*21)/100</f>
        <v>0</v>
      </c>
      <c r="P28" t="s">
        <v>30</v>
      </c>
    </row>
    <row r="29" spans="1:18" ht="25.5" x14ac:dyDescent="0.2">
      <c r="A29" s="27" t="s">
        <v>57</v>
      </c>
      <c r="E29" s="35" t="s">
        <v>83</v>
      </c>
    </row>
    <row r="30" spans="1:18" ht="51" x14ac:dyDescent="0.2">
      <c r="A30" s="29" t="s">
        <v>59</v>
      </c>
      <c r="E30" s="30" t="s">
        <v>84</v>
      </c>
    </row>
    <row r="31" spans="1:18" ht="140.25" x14ac:dyDescent="0.2">
      <c r="A31" t="s">
        <v>61</v>
      </c>
      <c r="E31" s="28" t="s">
        <v>80</v>
      </c>
    </row>
    <row r="32" spans="1:18" ht="38.25" x14ac:dyDescent="0.2">
      <c r="A32" s="17" t="s">
        <v>52</v>
      </c>
      <c r="B32" s="22" t="s">
        <v>44</v>
      </c>
      <c r="C32" s="22" t="s">
        <v>85</v>
      </c>
      <c r="D32" s="17" t="s">
        <v>54</v>
      </c>
      <c r="E32" s="23" t="s">
        <v>86</v>
      </c>
      <c r="F32" s="24" t="s">
        <v>78</v>
      </c>
      <c r="G32" s="25">
        <v>1.6E-2</v>
      </c>
      <c r="H32" s="26">
        <v>0</v>
      </c>
      <c r="I32" s="26">
        <f>ROUND(ROUND(H32,2)*ROUND(G32,3),2)</f>
        <v>0</v>
      </c>
      <c r="O32">
        <f>(I32*21)/100</f>
        <v>0</v>
      </c>
      <c r="P32" t="s">
        <v>30</v>
      </c>
    </row>
    <row r="33" spans="1:18" ht="25.5" x14ac:dyDescent="0.2">
      <c r="A33" s="27" t="s">
        <v>57</v>
      </c>
      <c r="E33" s="35" t="s">
        <v>83</v>
      </c>
    </row>
    <row r="34" spans="1:18" ht="51" x14ac:dyDescent="0.2">
      <c r="A34" s="29" t="s">
        <v>59</v>
      </c>
      <c r="E34" s="30" t="s">
        <v>87</v>
      </c>
    </row>
    <row r="35" spans="1:18" ht="140.25" x14ac:dyDescent="0.2">
      <c r="A35" t="s">
        <v>61</v>
      </c>
      <c r="E35" s="28" t="s">
        <v>80</v>
      </c>
    </row>
    <row r="36" spans="1:18" ht="38.25" x14ac:dyDescent="0.2">
      <c r="A36" s="17" t="s">
        <v>52</v>
      </c>
      <c r="B36" s="22" t="s">
        <v>88</v>
      </c>
      <c r="C36" s="22" t="s">
        <v>89</v>
      </c>
      <c r="D36" s="17" t="s">
        <v>54</v>
      </c>
      <c r="E36" s="23" t="s">
        <v>90</v>
      </c>
      <c r="F36" s="24" t="s">
        <v>78</v>
      </c>
      <c r="G36" s="25">
        <v>3.5000000000000003E-2</v>
      </c>
      <c r="H36" s="26">
        <v>0</v>
      </c>
      <c r="I36" s="26">
        <f>ROUND(ROUND(H36,2)*ROUND(G36,3),2)</f>
        <v>0</v>
      </c>
      <c r="O36">
        <f>(I36*21)/100</f>
        <v>0</v>
      </c>
      <c r="P36" t="s">
        <v>30</v>
      </c>
    </row>
    <row r="37" spans="1:18" ht="25.5" x14ac:dyDescent="0.2">
      <c r="A37" s="27" t="s">
        <v>57</v>
      </c>
      <c r="E37" s="35" t="s">
        <v>83</v>
      </c>
    </row>
    <row r="38" spans="1:18" ht="51" x14ac:dyDescent="0.2">
      <c r="A38" s="29" t="s">
        <v>59</v>
      </c>
      <c r="E38" s="30" t="s">
        <v>91</v>
      </c>
    </row>
    <row r="39" spans="1:18" ht="140.25" x14ac:dyDescent="0.2">
      <c r="A39" t="s">
        <v>61</v>
      </c>
      <c r="E39" s="28" t="s">
        <v>80</v>
      </c>
    </row>
    <row r="40" spans="1:18" ht="38.25" x14ac:dyDescent="0.2">
      <c r="A40" s="17" t="s">
        <v>52</v>
      </c>
      <c r="B40" s="22" t="s">
        <v>92</v>
      </c>
      <c r="C40" s="22" t="s">
        <v>89</v>
      </c>
      <c r="D40" s="17" t="s">
        <v>36</v>
      </c>
      <c r="E40" s="23" t="s">
        <v>93</v>
      </c>
      <c r="F40" s="24" t="s">
        <v>78</v>
      </c>
      <c r="G40" s="25">
        <v>7.7960000000000003</v>
      </c>
      <c r="H40" s="26">
        <v>0</v>
      </c>
      <c r="I40" s="26">
        <f>ROUND(ROUND(H40,2)*ROUND(G40,3),2)</f>
        <v>0</v>
      </c>
      <c r="O40">
        <f>(I40*21)/100</f>
        <v>0</v>
      </c>
      <c r="P40" t="s">
        <v>30</v>
      </c>
    </row>
    <row r="41" spans="1:18" ht="38.25" x14ac:dyDescent="0.2">
      <c r="A41" s="27" t="s">
        <v>57</v>
      </c>
      <c r="E41" s="34" t="s">
        <v>1121</v>
      </c>
    </row>
    <row r="42" spans="1:18" ht="51" x14ac:dyDescent="0.2">
      <c r="A42" s="29" t="s">
        <v>59</v>
      </c>
      <c r="E42" s="30" t="s">
        <v>94</v>
      </c>
    </row>
    <row r="43" spans="1:18" ht="140.25" x14ac:dyDescent="0.2">
      <c r="A43" t="s">
        <v>61</v>
      </c>
      <c r="E43" s="28" t="s">
        <v>80</v>
      </c>
    </row>
    <row r="44" spans="1:18" ht="38.25" x14ac:dyDescent="0.2">
      <c r="A44" s="17" t="s">
        <v>52</v>
      </c>
      <c r="B44" s="22" t="s">
        <v>47</v>
      </c>
      <c r="C44" s="22" t="s">
        <v>95</v>
      </c>
      <c r="D44" s="17" t="s">
        <v>54</v>
      </c>
      <c r="E44" s="23" t="s">
        <v>96</v>
      </c>
      <c r="F44" s="24" t="s">
        <v>78</v>
      </c>
      <c r="G44" s="25">
        <v>0.9</v>
      </c>
      <c r="H44" s="26">
        <v>0</v>
      </c>
      <c r="I44" s="26">
        <f>ROUND(ROUND(H44,2)*ROUND(G44,3),2)</f>
        <v>0</v>
      </c>
      <c r="O44">
        <f>(I44*21)/100</f>
        <v>0</v>
      </c>
      <c r="P44" t="s">
        <v>30</v>
      </c>
    </row>
    <row r="45" spans="1:18" ht="38.25" x14ac:dyDescent="0.2">
      <c r="A45" s="27" t="s">
        <v>57</v>
      </c>
      <c r="E45" s="34" t="s">
        <v>1122</v>
      </c>
    </row>
    <row r="46" spans="1:18" ht="51" x14ac:dyDescent="0.2">
      <c r="A46" s="29" t="s">
        <v>59</v>
      </c>
      <c r="E46" s="30" t="s">
        <v>97</v>
      </c>
    </row>
    <row r="47" spans="1:18" ht="140.25" x14ac:dyDescent="0.2">
      <c r="A47" t="s">
        <v>61</v>
      </c>
      <c r="E47" s="28" t="s">
        <v>80</v>
      </c>
    </row>
    <row r="48" spans="1:18" ht="12.75" customHeight="1" x14ac:dyDescent="0.2">
      <c r="A48" s="2" t="s">
        <v>50</v>
      </c>
      <c r="B48" s="2"/>
      <c r="C48" s="31" t="s">
        <v>42</v>
      </c>
      <c r="D48" s="2"/>
      <c r="E48" s="20" t="s">
        <v>98</v>
      </c>
      <c r="F48" s="2"/>
      <c r="G48" s="2"/>
      <c r="H48" s="2"/>
      <c r="I48" s="32">
        <f>0+Q48</f>
        <v>0</v>
      </c>
      <c r="O48">
        <f>0+R48</f>
        <v>0</v>
      </c>
      <c r="Q48">
        <f>0+I49+I53+I57+I61+I65+I69+I73+I77+I81+I85+I89+I93</f>
        <v>0</v>
      </c>
      <c r="R48">
        <f>0+O49+O53+O57+O61+O65+O69+O73+O77+O81+O85+O89+O93</f>
        <v>0</v>
      </c>
    </row>
    <row r="49" spans="1:16" x14ac:dyDescent="0.2">
      <c r="A49" s="17" t="s">
        <v>52</v>
      </c>
      <c r="B49" s="22" t="s">
        <v>49</v>
      </c>
      <c r="C49" s="22" t="s">
        <v>99</v>
      </c>
      <c r="D49" s="17" t="s">
        <v>54</v>
      </c>
      <c r="E49" s="23" t="s">
        <v>100</v>
      </c>
      <c r="F49" s="24" t="s">
        <v>101</v>
      </c>
      <c r="G49" s="25">
        <v>137.80000000000001</v>
      </c>
      <c r="H49" s="26">
        <v>0</v>
      </c>
      <c r="I49" s="26">
        <f>ROUND(ROUND(H49,2)*ROUND(G49,3),2)</f>
        <v>0</v>
      </c>
      <c r="O49">
        <f>(I49*21)/100</f>
        <v>0</v>
      </c>
      <c r="P49" t="s">
        <v>30</v>
      </c>
    </row>
    <row r="50" spans="1:16" ht="25.5" x14ac:dyDescent="0.2">
      <c r="A50" s="27" t="s">
        <v>57</v>
      </c>
      <c r="E50" s="28" t="s">
        <v>102</v>
      </c>
    </row>
    <row r="51" spans="1:16" ht="51" x14ac:dyDescent="0.2">
      <c r="A51" s="29" t="s">
        <v>59</v>
      </c>
      <c r="E51" s="30" t="s">
        <v>103</v>
      </c>
    </row>
    <row r="52" spans="1:16" ht="38.25" x14ac:dyDescent="0.2">
      <c r="A52" t="s">
        <v>61</v>
      </c>
      <c r="E52" s="28" t="s">
        <v>104</v>
      </c>
    </row>
    <row r="53" spans="1:16" x14ac:dyDescent="0.2">
      <c r="A53" s="17" t="s">
        <v>52</v>
      </c>
      <c r="B53" s="22" t="s">
        <v>105</v>
      </c>
      <c r="C53" s="22" t="s">
        <v>106</v>
      </c>
      <c r="D53" s="17" t="s">
        <v>54</v>
      </c>
      <c r="E53" s="23" t="s">
        <v>107</v>
      </c>
      <c r="F53" s="24" t="s">
        <v>101</v>
      </c>
      <c r="G53" s="25">
        <v>69</v>
      </c>
      <c r="H53" s="26">
        <v>0</v>
      </c>
      <c r="I53" s="26">
        <f>ROUND(ROUND(H53,2)*ROUND(G53,3),2)</f>
        <v>0</v>
      </c>
      <c r="O53">
        <f>(I53*21)/100</f>
        <v>0</v>
      </c>
      <c r="P53" t="s">
        <v>30</v>
      </c>
    </row>
    <row r="54" spans="1:16" ht="25.5" x14ac:dyDescent="0.2">
      <c r="A54" s="27" t="s">
        <v>57</v>
      </c>
      <c r="E54" s="28" t="s">
        <v>108</v>
      </c>
    </row>
    <row r="55" spans="1:16" ht="51" x14ac:dyDescent="0.2">
      <c r="A55" s="29" t="s">
        <v>59</v>
      </c>
      <c r="E55" s="30" t="s">
        <v>109</v>
      </c>
    </row>
    <row r="56" spans="1:16" ht="38.25" x14ac:dyDescent="0.2">
      <c r="A56" t="s">
        <v>61</v>
      </c>
      <c r="E56" s="28" t="s">
        <v>104</v>
      </c>
    </row>
    <row r="57" spans="1:16" ht="25.5" x14ac:dyDescent="0.2">
      <c r="A57" s="17" t="s">
        <v>52</v>
      </c>
      <c r="B57" s="22" t="s">
        <v>110</v>
      </c>
      <c r="C57" s="22" t="s">
        <v>111</v>
      </c>
      <c r="D57" s="17" t="s">
        <v>54</v>
      </c>
      <c r="E57" s="23" t="s">
        <v>112</v>
      </c>
      <c r="F57" s="24" t="s">
        <v>113</v>
      </c>
      <c r="G57" s="25">
        <v>52</v>
      </c>
      <c r="H57" s="26">
        <v>0</v>
      </c>
      <c r="I57" s="26">
        <f>ROUND(ROUND(H57,2)*ROUND(G57,3),2)</f>
        <v>0</v>
      </c>
      <c r="O57">
        <f>(I57*21)/100</f>
        <v>0</v>
      </c>
      <c r="P57" t="s">
        <v>30</v>
      </c>
    </row>
    <row r="58" spans="1:16" x14ac:dyDescent="0.2">
      <c r="A58" s="27" t="s">
        <v>57</v>
      </c>
      <c r="E58" s="28" t="s">
        <v>54</v>
      </c>
    </row>
    <row r="59" spans="1:16" ht="51" x14ac:dyDescent="0.2">
      <c r="A59" s="29" t="s">
        <v>59</v>
      </c>
      <c r="E59" s="30" t="s">
        <v>114</v>
      </c>
    </row>
    <row r="60" spans="1:16" ht="216.75" x14ac:dyDescent="0.2">
      <c r="A60" t="s">
        <v>61</v>
      </c>
      <c r="E60" s="28" t="s">
        <v>115</v>
      </c>
    </row>
    <row r="61" spans="1:16" ht="25.5" x14ac:dyDescent="0.2">
      <c r="A61" s="17" t="s">
        <v>52</v>
      </c>
      <c r="B61" s="22" t="s">
        <v>116</v>
      </c>
      <c r="C61" s="22" t="s">
        <v>117</v>
      </c>
      <c r="D61" s="17" t="s">
        <v>54</v>
      </c>
      <c r="E61" s="23" t="s">
        <v>118</v>
      </c>
      <c r="F61" s="24" t="s">
        <v>113</v>
      </c>
      <c r="G61" s="25">
        <v>6</v>
      </c>
      <c r="H61" s="26">
        <v>0</v>
      </c>
      <c r="I61" s="26">
        <f>ROUND(ROUND(H61,2)*ROUND(G61,3),2)</f>
        <v>0</v>
      </c>
      <c r="O61">
        <f>(I61*21)/100</f>
        <v>0</v>
      </c>
      <c r="P61" t="s">
        <v>30</v>
      </c>
    </row>
    <row r="62" spans="1:16" x14ac:dyDescent="0.2">
      <c r="A62" s="27" t="s">
        <v>57</v>
      </c>
      <c r="E62" s="28" t="s">
        <v>54</v>
      </c>
    </row>
    <row r="63" spans="1:16" ht="51" x14ac:dyDescent="0.2">
      <c r="A63" s="29" t="s">
        <v>59</v>
      </c>
      <c r="E63" s="30" t="s">
        <v>119</v>
      </c>
    </row>
    <row r="64" spans="1:16" ht="76.5" x14ac:dyDescent="0.2">
      <c r="A64" t="s">
        <v>61</v>
      </c>
      <c r="E64" s="28" t="s">
        <v>120</v>
      </c>
    </row>
    <row r="65" spans="1:16" ht="25.5" x14ac:dyDescent="0.2">
      <c r="A65" s="17" t="s">
        <v>52</v>
      </c>
      <c r="B65" s="22" t="s">
        <v>121</v>
      </c>
      <c r="C65" s="22" t="s">
        <v>122</v>
      </c>
      <c r="D65" s="17" t="s">
        <v>54</v>
      </c>
      <c r="E65" s="23" t="s">
        <v>123</v>
      </c>
      <c r="F65" s="24" t="s">
        <v>113</v>
      </c>
      <c r="G65" s="25">
        <v>208</v>
      </c>
      <c r="H65" s="26">
        <v>0</v>
      </c>
      <c r="I65" s="26">
        <f>ROUND(ROUND(H65,2)*ROUND(G65,3),2)</f>
        <v>0</v>
      </c>
      <c r="O65">
        <f>(I65*21)/100</f>
        <v>0</v>
      </c>
      <c r="P65" t="s">
        <v>30</v>
      </c>
    </row>
    <row r="66" spans="1:16" ht="25.5" x14ac:dyDescent="0.2">
      <c r="A66" s="27" t="s">
        <v>57</v>
      </c>
      <c r="E66" s="28" t="s">
        <v>124</v>
      </c>
    </row>
    <row r="67" spans="1:16" ht="51" x14ac:dyDescent="0.2">
      <c r="A67" s="29" t="s">
        <v>59</v>
      </c>
      <c r="E67" s="30" t="s">
        <v>125</v>
      </c>
    </row>
    <row r="68" spans="1:16" ht="76.5" x14ac:dyDescent="0.2">
      <c r="A68" t="s">
        <v>61</v>
      </c>
      <c r="E68" s="28" t="s">
        <v>120</v>
      </c>
    </row>
    <row r="69" spans="1:16" x14ac:dyDescent="0.2">
      <c r="A69" s="17" t="s">
        <v>52</v>
      </c>
      <c r="B69" s="22" t="s">
        <v>126</v>
      </c>
      <c r="C69" s="22" t="s">
        <v>127</v>
      </c>
      <c r="D69" s="17" t="s">
        <v>54</v>
      </c>
      <c r="E69" s="23" t="s">
        <v>128</v>
      </c>
      <c r="F69" s="24" t="s">
        <v>71</v>
      </c>
      <c r="G69" s="40">
        <v>8</v>
      </c>
      <c r="H69" s="26">
        <v>0</v>
      </c>
      <c r="I69" s="26">
        <f>ROUND(ROUND(H69,2)*ROUND(G69,3),2)</f>
        <v>0</v>
      </c>
      <c r="O69">
        <f>(I69*21)/100</f>
        <v>0</v>
      </c>
      <c r="P69" t="s">
        <v>30</v>
      </c>
    </row>
    <row r="70" spans="1:16" x14ac:dyDescent="0.2">
      <c r="A70" s="27" t="s">
        <v>57</v>
      </c>
      <c r="E70" s="28" t="s">
        <v>54</v>
      </c>
    </row>
    <row r="71" spans="1:16" ht="51" x14ac:dyDescent="0.2">
      <c r="A71" s="29" t="s">
        <v>59</v>
      </c>
      <c r="E71" s="39" t="s">
        <v>1132</v>
      </c>
    </row>
    <row r="72" spans="1:16" ht="191.25" x14ac:dyDescent="0.2">
      <c r="A72" t="s">
        <v>61</v>
      </c>
      <c r="E72" s="28" t="s">
        <v>129</v>
      </c>
    </row>
    <row r="73" spans="1:16" ht="25.5" x14ac:dyDescent="0.2">
      <c r="A73" s="17" t="s">
        <v>52</v>
      </c>
      <c r="B73" s="22" t="s">
        <v>130</v>
      </c>
      <c r="C73" s="22" t="s">
        <v>131</v>
      </c>
      <c r="D73" s="17" t="s">
        <v>54</v>
      </c>
      <c r="E73" s="23" t="s">
        <v>132</v>
      </c>
      <c r="F73" s="24" t="s">
        <v>113</v>
      </c>
      <c r="G73" s="25">
        <v>238</v>
      </c>
      <c r="H73" s="26">
        <v>0</v>
      </c>
      <c r="I73" s="26">
        <f>ROUND(ROUND(H73,2)*ROUND(G73,3),2)</f>
        <v>0</v>
      </c>
      <c r="O73">
        <f>(I73*21)/100</f>
        <v>0</v>
      </c>
      <c r="P73" t="s">
        <v>30</v>
      </c>
    </row>
    <row r="74" spans="1:16" x14ac:dyDescent="0.2">
      <c r="A74" s="27" t="s">
        <v>57</v>
      </c>
      <c r="E74" s="28" t="s">
        <v>54</v>
      </c>
    </row>
    <row r="75" spans="1:16" ht="51" x14ac:dyDescent="0.2">
      <c r="A75" s="29" t="s">
        <v>59</v>
      </c>
      <c r="E75" s="30" t="s">
        <v>133</v>
      </c>
    </row>
    <row r="76" spans="1:16" ht="102" x14ac:dyDescent="0.2">
      <c r="A76" t="s">
        <v>61</v>
      </c>
      <c r="E76" s="28" t="s">
        <v>134</v>
      </c>
    </row>
    <row r="77" spans="1:16" x14ac:dyDescent="0.2">
      <c r="A77" s="17" t="s">
        <v>52</v>
      </c>
      <c r="B77" s="22" t="s">
        <v>135</v>
      </c>
      <c r="C77" s="22" t="s">
        <v>136</v>
      </c>
      <c r="D77" s="17" t="s">
        <v>54</v>
      </c>
      <c r="E77" s="23" t="s">
        <v>137</v>
      </c>
      <c r="F77" s="24" t="s">
        <v>101</v>
      </c>
      <c r="G77" s="25">
        <v>22.7</v>
      </c>
      <c r="H77" s="26">
        <v>0</v>
      </c>
      <c r="I77" s="26">
        <f>ROUND(ROUND(H77,2)*ROUND(G77,3),2)</f>
        <v>0</v>
      </c>
      <c r="O77">
        <f>(I77*21)/100</f>
        <v>0</v>
      </c>
      <c r="P77" t="s">
        <v>30</v>
      </c>
    </row>
    <row r="78" spans="1:16" x14ac:dyDescent="0.2">
      <c r="A78" s="27" t="s">
        <v>57</v>
      </c>
      <c r="E78" s="28" t="s">
        <v>138</v>
      </c>
    </row>
    <row r="79" spans="1:16" ht="51" x14ac:dyDescent="0.2">
      <c r="A79" s="29" t="s">
        <v>59</v>
      </c>
      <c r="E79" s="30" t="s">
        <v>139</v>
      </c>
    </row>
    <row r="80" spans="1:16" ht="38.25" x14ac:dyDescent="0.2">
      <c r="A80" t="s">
        <v>61</v>
      </c>
      <c r="E80" s="28" t="s">
        <v>104</v>
      </c>
    </row>
    <row r="81" spans="1:16" ht="38.25" x14ac:dyDescent="0.2">
      <c r="A81" s="17" t="s">
        <v>52</v>
      </c>
      <c r="B81" s="22" t="s">
        <v>140</v>
      </c>
      <c r="C81" s="22" t="s">
        <v>141</v>
      </c>
      <c r="D81" s="17" t="s">
        <v>54</v>
      </c>
      <c r="E81" s="23" t="s">
        <v>142</v>
      </c>
      <c r="F81" s="24" t="s">
        <v>71</v>
      </c>
      <c r="G81" s="25">
        <v>15</v>
      </c>
      <c r="H81" s="26">
        <v>0</v>
      </c>
      <c r="I81" s="26">
        <f>ROUND(ROUND(H81,2)*ROUND(G81,3),2)</f>
        <v>0</v>
      </c>
      <c r="O81">
        <f>(I81*21)/100</f>
        <v>0</v>
      </c>
      <c r="P81" t="s">
        <v>30</v>
      </c>
    </row>
    <row r="82" spans="1:16" x14ac:dyDescent="0.2">
      <c r="A82" s="27" t="s">
        <v>57</v>
      </c>
      <c r="E82" s="41" t="s">
        <v>1133</v>
      </c>
    </row>
    <row r="83" spans="1:16" ht="51" x14ac:dyDescent="0.2">
      <c r="A83" s="29" t="s">
        <v>59</v>
      </c>
      <c r="E83" s="30" t="s">
        <v>143</v>
      </c>
    </row>
    <row r="84" spans="1:16" ht="102" x14ac:dyDescent="0.2">
      <c r="A84" t="s">
        <v>61</v>
      </c>
      <c r="E84" s="28" t="s">
        <v>144</v>
      </c>
    </row>
    <row r="85" spans="1:16" ht="25.5" x14ac:dyDescent="0.2">
      <c r="A85" s="17" t="s">
        <v>52</v>
      </c>
      <c r="B85" s="22" t="s">
        <v>145</v>
      </c>
      <c r="C85" s="22" t="s">
        <v>146</v>
      </c>
      <c r="D85" s="17" t="s">
        <v>54</v>
      </c>
      <c r="E85" s="23" t="s">
        <v>147</v>
      </c>
      <c r="F85" s="24" t="s">
        <v>148</v>
      </c>
      <c r="G85" s="25">
        <v>20</v>
      </c>
      <c r="H85" s="26">
        <v>0</v>
      </c>
      <c r="I85" s="26">
        <f>ROUND(ROUND(H85,2)*ROUND(G85,3),2)</f>
        <v>0</v>
      </c>
      <c r="O85">
        <f>(I85*21)/100</f>
        <v>0</v>
      </c>
      <c r="P85" t="s">
        <v>30</v>
      </c>
    </row>
    <row r="86" spans="1:16" x14ac:dyDescent="0.2">
      <c r="A86" s="27" t="s">
        <v>57</v>
      </c>
      <c r="E86" s="28" t="s">
        <v>54</v>
      </c>
    </row>
    <row r="87" spans="1:16" ht="51" x14ac:dyDescent="0.2">
      <c r="A87" s="29" t="s">
        <v>59</v>
      </c>
      <c r="E87" s="30" t="s">
        <v>149</v>
      </c>
    </row>
    <row r="88" spans="1:16" ht="102" x14ac:dyDescent="0.2">
      <c r="A88" t="s">
        <v>61</v>
      </c>
      <c r="E88" s="28" t="s">
        <v>150</v>
      </c>
    </row>
    <row r="89" spans="1:16" x14ac:dyDescent="0.2">
      <c r="A89" s="17" t="s">
        <v>52</v>
      </c>
      <c r="B89" s="22" t="s">
        <v>151</v>
      </c>
      <c r="C89" s="22" t="s">
        <v>152</v>
      </c>
      <c r="D89" s="17" t="s">
        <v>54</v>
      </c>
      <c r="E89" s="23" t="s">
        <v>153</v>
      </c>
      <c r="F89" s="24" t="s">
        <v>71</v>
      </c>
      <c r="G89" s="25">
        <v>16</v>
      </c>
      <c r="H89" s="26">
        <v>0</v>
      </c>
      <c r="I89" s="26">
        <f>ROUND(ROUND(H89,2)*ROUND(G89,3),2)</f>
        <v>0</v>
      </c>
      <c r="O89">
        <f>(I89*21)/100</f>
        <v>0</v>
      </c>
      <c r="P89" t="s">
        <v>30</v>
      </c>
    </row>
    <row r="90" spans="1:16" x14ac:dyDescent="0.2">
      <c r="A90" s="27" t="s">
        <v>57</v>
      </c>
      <c r="E90" s="28" t="s">
        <v>54</v>
      </c>
    </row>
    <row r="91" spans="1:16" ht="51" x14ac:dyDescent="0.2">
      <c r="A91" s="29" t="s">
        <v>59</v>
      </c>
      <c r="E91" s="30" t="s">
        <v>154</v>
      </c>
    </row>
    <row r="92" spans="1:16" ht="114.75" x14ac:dyDescent="0.2">
      <c r="A92" t="s">
        <v>61</v>
      </c>
      <c r="E92" s="28" t="s">
        <v>155</v>
      </c>
    </row>
    <row r="93" spans="1:16" x14ac:dyDescent="0.2">
      <c r="A93" s="17" t="s">
        <v>52</v>
      </c>
      <c r="B93" s="22" t="s">
        <v>156</v>
      </c>
      <c r="C93" s="22" t="s">
        <v>157</v>
      </c>
      <c r="D93" s="17" t="s">
        <v>54</v>
      </c>
      <c r="E93" s="23" t="s">
        <v>158</v>
      </c>
      <c r="F93" s="24" t="s">
        <v>113</v>
      </c>
      <c r="G93" s="25">
        <v>10</v>
      </c>
      <c r="H93" s="26">
        <v>0</v>
      </c>
      <c r="I93" s="26">
        <f>ROUND(ROUND(H93,2)*ROUND(G93,3),2)</f>
        <v>0</v>
      </c>
      <c r="O93">
        <f>(I93*21)/100</f>
        <v>0</v>
      </c>
      <c r="P93" t="s">
        <v>30</v>
      </c>
    </row>
    <row r="94" spans="1:16" x14ac:dyDescent="0.2">
      <c r="A94" s="27" t="s">
        <v>57</v>
      </c>
      <c r="E94" s="28" t="s">
        <v>54</v>
      </c>
    </row>
    <row r="95" spans="1:16" ht="51" x14ac:dyDescent="0.2">
      <c r="A95" s="29" t="s">
        <v>59</v>
      </c>
      <c r="E95" s="30" t="s">
        <v>159</v>
      </c>
    </row>
    <row r="96" spans="1:16" ht="51" x14ac:dyDescent="0.2">
      <c r="A96" t="s">
        <v>61</v>
      </c>
      <c r="E96" s="28" t="s">
        <v>160</v>
      </c>
    </row>
    <row r="97" spans="1:18" ht="12.75" customHeight="1" x14ac:dyDescent="0.2">
      <c r="A97" s="2" t="s">
        <v>50</v>
      </c>
      <c r="B97" s="2"/>
      <c r="C97" s="31" t="s">
        <v>47</v>
      </c>
      <c r="D97" s="2"/>
      <c r="E97" s="20" t="s">
        <v>161</v>
      </c>
      <c r="F97" s="2"/>
      <c r="G97" s="2"/>
      <c r="H97" s="2"/>
      <c r="I97" s="32">
        <f>0+Q97</f>
        <v>0</v>
      </c>
      <c r="O97">
        <f>0+R97</f>
        <v>0</v>
      </c>
      <c r="Q97">
        <f>0+I98+I102+I106+I110+I114+I118</f>
        <v>0</v>
      </c>
      <c r="R97">
        <f>0+O98+O102+O106+O110+O114+O118</f>
        <v>0</v>
      </c>
    </row>
    <row r="98" spans="1:18" x14ac:dyDescent="0.2">
      <c r="A98" s="17" t="s">
        <v>52</v>
      </c>
      <c r="B98" s="22" t="s">
        <v>162</v>
      </c>
      <c r="C98" s="22" t="s">
        <v>163</v>
      </c>
      <c r="D98" s="17" t="s">
        <v>54</v>
      </c>
      <c r="E98" s="23" t="s">
        <v>164</v>
      </c>
      <c r="F98" s="24" t="s">
        <v>71</v>
      </c>
      <c r="G98" s="25">
        <v>1</v>
      </c>
      <c r="H98" s="26">
        <v>0</v>
      </c>
      <c r="I98" s="26">
        <f>ROUND(ROUND(H98,2)*ROUND(G98,3),2)</f>
        <v>0</v>
      </c>
      <c r="O98">
        <f>(I98*21)/100</f>
        <v>0</v>
      </c>
      <c r="P98" t="s">
        <v>30</v>
      </c>
    </row>
    <row r="99" spans="1:18" x14ac:dyDescent="0.2">
      <c r="A99" s="27" t="s">
        <v>57</v>
      </c>
      <c r="E99" s="28" t="s">
        <v>54</v>
      </c>
    </row>
    <row r="100" spans="1:18" ht="51" x14ac:dyDescent="0.2">
      <c r="A100" s="29" t="s">
        <v>59</v>
      </c>
      <c r="E100" s="30" t="s">
        <v>60</v>
      </c>
    </row>
    <row r="101" spans="1:18" ht="51" x14ac:dyDescent="0.2">
      <c r="A101" t="s">
        <v>61</v>
      </c>
      <c r="E101" s="28" t="s">
        <v>165</v>
      </c>
    </row>
    <row r="102" spans="1:18" x14ac:dyDescent="0.2">
      <c r="A102" s="17" t="s">
        <v>52</v>
      </c>
      <c r="B102" s="42" t="s">
        <v>166</v>
      </c>
      <c r="C102" s="42" t="s">
        <v>167</v>
      </c>
      <c r="D102" s="43" t="s">
        <v>54</v>
      </c>
      <c r="E102" s="44" t="s">
        <v>168</v>
      </c>
      <c r="F102" s="45" t="s">
        <v>71</v>
      </c>
      <c r="G102" s="46">
        <v>3</v>
      </c>
      <c r="H102" s="47">
        <v>0</v>
      </c>
      <c r="I102" s="47">
        <f>ROUND(ROUND(H102,2)*ROUND(G102,3),2)</f>
        <v>0</v>
      </c>
      <c r="O102">
        <f>(I102*21)/100</f>
        <v>0</v>
      </c>
      <c r="P102" t="s">
        <v>30</v>
      </c>
    </row>
    <row r="103" spans="1:18" x14ac:dyDescent="0.2">
      <c r="A103" s="27" t="s">
        <v>57</v>
      </c>
      <c r="B103" s="48"/>
      <c r="C103" s="48"/>
      <c r="D103" s="48"/>
      <c r="E103" s="49" t="s">
        <v>54</v>
      </c>
      <c r="F103" s="48"/>
      <c r="G103" s="48"/>
      <c r="H103" s="48"/>
      <c r="I103" s="48"/>
    </row>
    <row r="104" spans="1:18" ht="51" x14ac:dyDescent="0.2">
      <c r="A104" s="29" t="s">
        <v>59</v>
      </c>
      <c r="B104" s="48"/>
      <c r="C104" s="48"/>
      <c r="D104" s="48"/>
      <c r="E104" s="50" t="s">
        <v>1134</v>
      </c>
      <c r="F104" s="48"/>
      <c r="G104" s="48"/>
      <c r="H104" s="48"/>
      <c r="I104" s="48"/>
    </row>
    <row r="105" spans="1:18" ht="89.25" x14ac:dyDescent="0.2">
      <c r="A105" t="s">
        <v>61</v>
      </c>
      <c r="B105" s="48"/>
      <c r="C105" s="48"/>
      <c r="D105" s="48"/>
      <c r="E105" s="49" t="s">
        <v>169</v>
      </c>
      <c r="F105" s="48"/>
      <c r="G105" s="48"/>
      <c r="H105" s="48"/>
      <c r="I105" s="48"/>
    </row>
    <row r="106" spans="1:18" x14ac:dyDescent="0.2">
      <c r="A106" s="17" t="s">
        <v>52</v>
      </c>
      <c r="B106" s="22" t="s">
        <v>170</v>
      </c>
      <c r="C106" s="22" t="s">
        <v>171</v>
      </c>
      <c r="D106" s="17" t="s">
        <v>54</v>
      </c>
      <c r="E106" s="23" t="s">
        <v>172</v>
      </c>
      <c r="F106" s="24" t="s">
        <v>101</v>
      </c>
      <c r="G106" s="25">
        <v>133.19999999999999</v>
      </c>
      <c r="H106" s="26">
        <v>0</v>
      </c>
      <c r="I106" s="26">
        <f>ROUND(ROUND(H106,2)*ROUND(G106,3),2)</f>
        <v>0</v>
      </c>
      <c r="O106">
        <f>(I106*21)/100</f>
        <v>0</v>
      </c>
      <c r="P106" t="s">
        <v>30</v>
      </c>
    </row>
    <row r="107" spans="1:18" x14ac:dyDescent="0.2">
      <c r="A107" s="27" t="s">
        <v>57</v>
      </c>
      <c r="E107" s="28" t="s">
        <v>173</v>
      </c>
    </row>
    <row r="108" spans="1:18" ht="51" x14ac:dyDescent="0.2">
      <c r="A108" s="29" t="s">
        <v>59</v>
      </c>
      <c r="E108" s="30" t="s">
        <v>174</v>
      </c>
    </row>
    <row r="109" spans="1:18" ht="89.25" x14ac:dyDescent="0.2">
      <c r="A109" t="s">
        <v>61</v>
      </c>
      <c r="E109" s="28" t="s">
        <v>175</v>
      </c>
    </row>
    <row r="110" spans="1:18" ht="25.5" x14ac:dyDescent="0.2">
      <c r="A110" s="17" t="s">
        <v>52</v>
      </c>
      <c r="B110" s="22" t="s">
        <v>176</v>
      </c>
      <c r="C110" s="22" t="s">
        <v>177</v>
      </c>
      <c r="D110" s="17" t="s">
        <v>54</v>
      </c>
      <c r="E110" s="23" t="s">
        <v>178</v>
      </c>
      <c r="F110" s="24" t="s">
        <v>113</v>
      </c>
      <c r="G110" s="25">
        <v>31</v>
      </c>
      <c r="H110" s="26">
        <v>0</v>
      </c>
      <c r="I110" s="26">
        <f>ROUND(ROUND(H110,2)*ROUND(G110,3),2)</f>
        <v>0</v>
      </c>
      <c r="O110">
        <f>(I110*21)/100</f>
        <v>0</v>
      </c>
      <c r="P110" t="s">
        <v>30</v>
      </c>
    </row>
    <row r="111" spans="1:18" x14ac:dyDescent="0.2">
      <c r="A111" s="27" t="s">
        <v>57</v>
      </c>
      <c r="E111" s="28" t="s">
        <v>54</v>
      </c>
    </row>
    <row r="112" spans="1:18" ht="51" x14ac:dyDescent="0.2">
      <c r="A112" s="29" t="s">
        <v>59</v>
      </c>
      <c r="E112" s="30" t="s">
        <v>179</v>
      </c>
    </row>
    <row r="113" spans="1:16" ht="114.75" x14ac:dyDescent="0.2">
      <c r="A113" t="s">
        <v>61</v>
      </c>
      <c r="E113" s="28" t="s">
        <v>180</v>
      </c>
    </row>
    <row r="114" spans="1:16" ht="25.5" x14ac:dyDescent="0.2">
      <c r="A114" s="17" t="s">
        <v>52</v>
      </c>
      <c r="B114" s="22" t="s">
        <v>181</v>
      </c>
      <c r="C114" s="22" t="s">
        <v>182</v>
      </c>
      <c r="D114" s="17" t="s">
        <v>54</v>
      </c>
      <c r="E114" s="23" t="s">
        <v>183</v>
      </c>
      <c r="F114" s="24" t="s">
        <v>113</v>
      </c>
      <c r="G114" s="25">
        <v>6</v>
      </c>
      <c r="H114" s="26">
        <v>0</v>
      </c>
      <c r="I114" s="26">
        <f>ROUND(ROUND(H114,2)*ROUND(G114,3),2)</f>
        <v>0</v>
      </c>
      <c r="O114">
        <f>(I114*21)/100</f>
        <v>0</v>
      </c>
      <c r="P114" t="s">
        <v>30</v>
      </c>
    </row>
    <row r="115" spans="1:16" x14ac:dyDescent="0.2">
      <c r="A115" s="27" t="s">
        <v>57</v>
      </c>
      <c r="E115" s="28" t="s">
        <v>54</v>
      </c>
    </row>
    <row r="116" spans="1:16" ht="51" x14ac:dyDescent="0.2">
      <c r="A116" s="29" t="s">
        <v>59</v>
      </c>
      <c r="E116" s="30" t="s">
        <v>119</v>
      </c>
    </row>
    <row r="117" spans="1:16" ht="114.75" x14ac:dyDescent="0.2">
      <c r="A117" t="s">
        <v>61</v>
      </c>
      <c r="E117" s="28" t="s">
        <v>180</v>
      </c>
    </row>
    <row r="118" spans="1:16" ht="25.5" x14ac:dyDescent="0.2">
      <c r="A118" s="17" t="s">
        <v>52</v>
      </c>
      <c r="B118" s="22" t="s">
        <v>184</v>
      </c>
      <c r="C118" s="22" t="s">
        <v>185</v>
      </c>
      <c r="D118" s="17" t="s">
        <v>54</v>
      </c>
      <c r="E118" s="23" t="s">
        <v>186</v>
      </c>
      <c r="F118" s="24" t="s">
        <v>113</v>
      </c>
      <c r="G118" s="25">
        <v>15</v>
      </c>
      <c r="H118" s="26">
        <v>0</v>
      </c>
      <c r="I118" s="26">
        <f>ROUND(ROUND(H118,2)*ROUND(G118,3),2)</f>
        <v>0</v>
      </c>
      <c r="O118">
        <f>(I118*21)/100</f>
        <v>0</v>
      </c>
      <c r="P118" t="s">
        <v>30</v>
      </c>
    </row>
    <row r="119" spans="1:16" x14ac:dyDescent="0.2">
      <c r="A119" s="27" t="s">
        <v>57</v>
      </c>
      <c r="E119" s="41" t="s">
        <v>1135</v>
      </c>
    </row>
    <row r="120" spans="1:16" ht="51" x14ac:dyDescent="0.2">
      <c r="A120" s="29" t="s">
        <v>59</v>
      </c>
      <c r="E120" s="30" t="s">
        <v>187</v>
      </c>
    </row>
    <row r="121" spans="1:16" ht="127.5" x14ac:dyDescent="0.2">
      <c r="A121" t="s">
        <v>61</v>
      </c>
      <c r="E121" s="28" t="s">
        <v>188</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4"/>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f>
        <v>0</v>
      </c>
      <c r="P2" t="s">
        <v>29</v>
      </c>
    </row>
    <row r="3" spans="1:18" ht="15" customHeight="1" x14ac:dyDescent="0.25">
      <c r="A3" t="s">
        <v>12</v>
      </c>
      <c r="B3" s="11" t="s">
        <v>14</v>
      </c>
      <c r="C3" s="55" t="s">
        <v>15</v>
      </c>
      <c r="D3" s="51"/>
      <c r="E3" s="12" t="s">
        <v>16</v>
      </c>
      <c r="F3" s="4"/>
      <c r="G3" s="9"/>
      <c r="H3" s="8" t="s">
        <v>189</v>
      </c>
      <c r="I3" s="33">
        <f>0+I10</f>
        <v>0</v>
      </c>
      <c r="O3" t="s">
        <v>26</v>
      </c>
      <c r="P3" t="s">
        <v>30</v>
      </c>
    </row>
    <row r="4" spans="1:18" ht="15" customHeight="1" x14ac:dyDescent="0.25">
      <c r="A4" t="s">
        <v>17</v>
      </c>
      <c r="B4" s="11" t="s">
        <v>18</v>
      </c>
      <c r="C4" s="55" t="s">
        <v>19</v>
      </c>
      <c r="D4" s="51"/>
      <c r="E4" s="12" t="s">
        <v>20</v>
      </c>
      <c r="F4" s="4"/>
      <c r="G4" s="4"/>
      <c r="H4" s="10"/>
      <c r="I4" s="10"/>
      <c r="O4" t="s">
        <v>27</v>
      </c>
      <c r="P4" t="s">
        <v>30</v>
      </c>
    </row>
    <row r="5" spans="1:18" ht="12.75" customHeight="1" x14ac:dyDescent="0.25">
      <c r="A5" t="s">
        <v>21</v>
      </c>
      <c r="B5" s="11" t="s">
        <v>18</v>
      </c>
      <c r="C5" s="55" t="s">
        <v>22</v>
      </c>
      <c r="D5" s="51"/>
      <c r="E5" s="12" t="s">
        <v>23</v>
      </c>
      <c r="F5" s="4"/>
      <c r="G5" s="4"/>
      <c r="H5" s="4"/>
      <c r="I5" s="4"/>
      <c r="O5" t="s">
        <v>28</v>
      </c>
      <c r="P5" t="s">
        <v>30</v>
      </c>
    </row>
    <row r="6" spans="1:18" ht="12.75" customHeight="1" x14ac:dyDescent="0.25">
      <c r="A6" t="s">
        <v>24</v>
      </c>
      <c r="B6" s="13" t="s">
        <v>25</v>
      </c>
      <c r="C6" s="56" t="s">
        <v>189</v>
      </c>
      <c r="D6" s="57"/>
      <c r="E6" s="14" t="s">
        <v>190</v>
      </c>
      <c r="F6" s="2"/>
      <c r="G6" s="2"/>
      <c r="H6" s="2"/>
      <c r="I6" s="2"/>
    </row>
    <row r="7" spans="1:18" ht="12.75" customHeight="1" x14ac:dyDescent="0.2">
      <c r="A7" s="54" t="s">
        <v>33</v>
      </c>
      <c r="B7" s="54" t="s">
        <v>35</v>
      </c>
      <c r="C7" s="54" t="s">
        <v>37</v>
      </c>
      <c r="D7" s="54" t="s">
        <v>38</v>
      </c>
      <c r="E7" s="54" t="s">
        <v>39</v>
      </c>
      <c r="F7" s="54" t="s">
        <v>41</v>
      </c>
      <c r="G7" s="54" t="s">
        <v>43</v>
      </c>
      <c r="H7" s="54" t="s">
        <v>45</v>
      </c>
      <c r="I7" s="54"/>
    </row>
    <row r="8" spans="1:18" ht="12.75" customHeight="1" x14ac:dyDescent="0.2">
      <c r="A8" s="54"/>
      <c r="B8" s="54"/>
      <c r="C8" s="54"/>
      <c r="D8" s="54"/>
      <c r="E8" s="54"/>
      <c r="F8" s="54"/>
      <c r="G8" s="54"/>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42</v>
      </c>
      <c r="D10" s="18"/>
      <c r="E10" s="20" t="s">
        <v>98</v>
      </c>
      <c r="F10" s="18"/>
      <c r="G10" s="18"/>
      <c r="H10" s="18"/>
      <c r="I10" s="21">
        <f>0+Q10</f>
        <v>0</v>
      </c>
      <c r="O10">
        <f>0+R10</f>
        <v>0</v>
      </c>
      <c r="Q10">
        <f>0+I11</f>
        <v>0</v>
      </c>
      <c r="R10">
        <f>0+O11</f>
        <v>0</v>
      </c>
    </row>
    <row r="11" spans="1:18" ht="25.5" x14ac:dyDescent="0.2">
      <c r="A11" s="17" t="s">
        <v>52</v>
      </c>
      <c r="B11" s="22" t="s">
        <v>36</v>
      </c>
      <c r="C11" s="22" t="s">
        <v>191</v>
      </c>
      <c r="D11" s="17" t="s">
        <v>54</v>
      </c>
      <c r="E11" s="23" t="s">
        <v>192</v>
      </c>
      <c r="F11" s="24" t="s">
        <v>113</v>
      </c>
      <c r="G11" s="25">
        <v>190</v>
      </c>
      <c r="H11" s="26">
        <v>0</v>
      </c>
      <c r="I11" s="26">
        <f>ROUND(ROUND(H11,2)*ROUND(G11,3),2)</f>
        <v>0</v>
      </c>
      <c r="O11">
        <f>(I11*21)/100</f>
        <v>0</v>
      </c>
      <c r="P11" t="s">
        <v>30</v>
      </c>
    </row>
    <row r="12" spans="1:18" x14ac:dyDescent="0.2">
      <c r="A12" s="27" t="s">
        <v>57</v>
      </c>
      <c r="E12" s="28" t="s">
        <v>193</v>
      </c>
    </row>
    <row r="13" spans="1:18" ht="51" x14ac:dyDescent="0.2">
      <c r="A13" s="29" t="s">
        <v>59</v>
      </c>
      <c r="E13" s="30" t="s">
        <v>194</v>
      </c>
    </row>
    <row r="14" spans="1:18" ht="153" x14ac:dyDescent="0.2">
      <c r="A14" t="s">
        <v>61</v>
      </c>
      <c r="E14" s="28" t="s">
        <v>195</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40"/>
  <sheetViews>
    <sheetView workbookViewId="0">
      <pane ySplit="9" topLeftCell="A10" activePane="bottomLeft" state="frozen"/>
      <selection pane="bottomLeft" activeCell="E12" sqref="E1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0+O10+O19+O32</f>
        <v>0</v>
      </c>
      <c r="P2" t="s">
        <v>29</v>
      </c>
    </row>
    <row r="3" spans="1:18" ht="15" customHeight="1" x14ac:dyDescent="0.25">
      <c r="A3" t="s">
        <v>12</v>
      </c>
      <c r="B3" s="11" t="s">
        <v>14</v>
      </c>
      <c r="C3" s="55" t="s">
        <v>15</v>
      </c>
      <c r="D3" s="51"/>
      <c r="E3" s="12" t="s">
        <v>16</v>
      </c>
      <c r="F3" s="4"/>
      <c r="G3" s="9"/>
      <c r="H3" s="8" t="s">
        <v>196</v>
      </c>
      <c r="I3" s="33">
        <f>0+I10+I19+I32</f>
        <v>0</v>
      </c>
      <c r="O3" t="s">
        <v>26</v>
      </c>
      <c r="P3" t="s">
        <v>30</v>
      </c>
    </row>
    <row r="4" spans="1:18" ht="15" customHeight="1" x14ac:dyDescent="0.25">
      <c r="A4" t="s">
        <v>17</v>
      </c>
      <c r="B4" s="11" t="s">
        <v>18</v>
      </c>
      <c r="C4" s="55" t="s">
        <v>19</v>
      </c>
      <c r="D4" s="51"/>
      <c r="E4" s="12" t="s">
        <v>20</v>
      </c>
      <c r="F4" s="4"/>
      <c r="G4" s="4"/>
      <c r="H4" s="10"/>
      <c r="I4" s="10"/>
      <c r="O4" t="s">
        <v>27</v>
      </c>
      <c r="P4" t="s">
        <v>30</v>
      </c>
    </row>
    <row r="5" spans="1:18" ht="12.75" customHeight="1" x14ac:dyDescent="0.25">
      <c r="A5" t="s">
        <v>21</v>
      </c>
      <c r="B5" s="11" t="s">
        <v>18</v>
      </c>
      <c r="C5" s="55" t="s">
        <v>22</v>
      </c>
      <c r="D5" s="51"/>
      <c r="E5" s="12" t="s">
        <v>23</v>
      </c>
      <c r="F5" s="4"/>
      <c r="G5" s="4"/>
      <c r="H5" s="4"/>
      <c r="I5" s="4"/>
      <c r="O5" t="s">
        <v>28</v>
      </c>
      <c r="P5" t="s">
        <v>30</v>
      </c>
    </row>
    <row r="6" spans="1:18" ht="12.75" customHeight="1" x14ac:dyDescent="0.25">
      <c r="A6" t="s">
        <v>24</v>
      </c>
      <c r="B6" s="13" t="s">
        <v>25</v>
      </c>
      <c r="C6" s="56" t="s">
        <v>196</v>
      </c>
      <c r="D6" s="57"/>
      <c r="E6" s="14" t="s">
        <v>197</v>
      </c>
      <c r="F6" s="2"/>
      <c r="G6" s="2"/>
      <c r="H6" s="2"/>
      <c r="I6" s="2"/>
    </row>
    <row r="7" spans="1:18" ht="12.75" customHeight="1" x14ac:dyDescent="0.2">
      <c r="A7" s="54" t="s">
        <v>33</v>
      </c>
      <c r="B7" s="54" t="s">
        <v>35</v>
      </c>
      <c r="C7" s="54" t="s">
        <v>37</v>
      </c>
      <c r="D7" s="54" t="s">
        <v>38</v>
      </c>
      <c r="E7" s="54" t="s">
        <v>39</v>
      </c>
      <c r="F7" s="54" t="s">
        <v>41</v>
      </c>
      <c r="G7" s="54" t="s">
        <v>43</v>
      </c>
      <c r="H7" s="54" t="s">
        <v>45</v>
      </c>
      <c r="I7" s="54"/>
    </row>
    <row r="8" spans="1:18" ht="12.75" customHeight="1" x14ac:dyDescent="0.2">
      <c r="A8" s="54"/>
      <c r="B8" s="54"/>
      <c r="C8" s="54"/>
      <c r="D8" s="54"/>
      <c r="E8" s="54"/>
      <c r="F8" s="54"/>
      <c r="G8" s="54"/>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74</v>
      </c>
      <c r="D10" s="18"/>
      <c r="E10" s="20" t="s">
        <v>75</v>
      </c>
      <c r="F10" s="18"/>
      <c r="G10" s="18"/>
      <c r="H10" s="18"/>
      <c r="I10" s="21">
        <f>0+Q10</f>
        <v>0</v>
      </c>
      <c r="O10">
        <f>0+R10</f>
        <v>0</v>
      </c>
      <c r="Q10">
        <f>0+I11+I15</f>
        <v>0</v>
      </c>
      <c r="R10">
        <f>0+O11+O15</f>
        <v>0</v>
      </c>
    </row>
    <row r="11" spans="1:18" ht="38.25" x14ac:dyDescent="0.2">
      <c r="A11" s="17" t="s">
        <v>52</v>
      </c>
      <c r="B11" s="22" t="s">
        <v>36</v>
      </c>
      <c r="C11" s="22" t="s">
        <v>198</v>
      </c>
      <c r="D11" s="17" t="s">
        <v>54</v>
      </c>
      <c r="E11" s="23" t="s">
        <v>199</v>
      </c>
      <c r="F11" s="24" t="s">
        <v>78</v>
      </c>
      <c r="G11" s="25">
        <v>477.75</v>
      </c>
      <c r="H11" s="26">
        <v>0</v>
      </c>
      <c r="I11" s="26">
        <f>ROUND(ROUND(H11,2)*ROUND(G11,3),2)</f>
        <v>0</v>
      </c>
      <c r="O11">
        <f>(I11*21)/100</f>
        <v>0</v>
      </c>
      <c r="P11" t="s">
        <v>30</v>
      </c>
    </row>
    <row r="12" spans="1:18" ht="25.5" x14ac:dyDescent="0.2">
      <c r="A12" s="27" t="s">
        <v>57</v>
      </c>
      <c r="E12" s="35" t="s">
        <v>83</v>
      </c>
    </row>
    <row r="13" spans="1:18" ht="51" x14ac:dyDescent="0.2">
      <c r="A13" s="29" t="s">
        <v>59</v>
      </c>
      <c r="E13" s="30" t="s">
        <v>200</v>
      </c>
    </row>
    <row r="14" spans="1:18" ht="140.25" x14ac:dyDescent="0.2">
      <c r="A14" t="s">
        <v>61</v>
      </c>
      <c r="E14" s="28" t="s">
        <v>80</v>
      </c>
    </row>
    <row r="15" spans="1:18" ht="38.25" x14ac:dyDescent="0.2">
      <c r="A15" s="17" t="s">
        <v>52</v>
      </c>
      <c r="B15" s="22" t="s">
        <v>30</v>
      </c>
      <c r="C15" s="22" t="s">
        <v>201</v>
      </c>
      <c r="D15" s="17" t="s">
        <v>54</v>
      </c>
      <c r="E15" s="23" t="s">
        <v>202</v>
      </c>
      <c r="F15" s="24" t="s">
        <v>78</v>
      </c>
      <c r="G15" s="25">
        <v>1.3440000000000001</v>
      </c>
      <c r="H15" s="26">
        <v>0</v>
      </c>
      <c r="I15" s="26">
        <f>ROUND(ROUND(H15,2)*ROUND(G15,3),2)</f>
        <v>0</v>
      </c>
      <c r="O15">
        <f>(I15*21)/100</f>
        <v>0</v>
      </c>
      <c r="P15" t="s">
        <v>30</v>
      </c>
    </row>
    <row r="16" spans="1:18" ht="38.25" x14ac:dyDescent="0.2">
      <c r="A16" s="27" t="s">
        <v>57</v>
      </c>
      <c r="E16" s="34" t="s">
        <v>1123</v>
      </c>
    </row>
    <row r="17" spans="1:18" ht="51" x14ac:dyDescent="0.2">
      <c r="A17" s="29" t="s">
        <v>59</v>
      </c>
      <c r="E17" s="30" t="s">
        <v>203</v>
      </c>
    </row>
    <row r="18" spans="1:18" ht="140.25" x14ac:dyDescent="0.2">
      <c r="A18" t="s">
        <v>61</v>
      </c>
      <c r="E18" s="28" t="s">
        <v>80</v>
      </c>
    </row>
    <row r="19" spans="1:18" ht="12.75" customHeight="1" x14ac:dyDescent="0.2">
      <c r="A19" s="2" t="s">
        <v>50</v>
      </c>
      <c r="B19" s="2"/>
      <c r="C19" s="31" t="s">
        <v>36</v>
      </c>
      <c r="D19" s="2"/>
      <c r="E19" s="20" t="s">
        <v>204</v>
      </c>
      <c r="F19" s="2"/>
      <c r="G19" s="2"/>
      <c r="H19" s="2"/>
      <c r="I19" s="32">
        <f>0+Q19</f>
        <v>0</v>
      </c>
      <c r="O19">
        <f>0+R19</f>
        <v>0</v>
      </c>
      <c r="Q19">
        <f>0+I20+I24+I28</f>
        <v>0</v>
      </c>
      <c r="R19">
        <f>0+O20+O24+O28</f>
        <v>0</v>
      </c>
    </row>
    <row r="20" spans="1:18" x14ac:dyDescent="0.2">
      <c r="A20" s="17" t="s">
        <v>52</v>
      </c>
      <c r="B20" s="22" t="s">
        <v>29</v>
      </c>
      <c r="C20" s="22" t="s">
        <v>205</v>
      </c>
      <c r="D20" s="17" t="s">
        <v>54</v>
      </c>
      <c r="E20" s="23" t="s">
        <v>206</v>
      </c>
      <c r="F20" s="24" t="s">
        <v>207</v>
      </c>
      <c r="G20" s="25">
        <v>192</v>
      </c>
      <c r="H20" s="26">
        <v>0</v>
      </c>
      <c r="I20" s="26">
        <f>ROUND(ROUND(H20,2)*ROUND(G20,3),2)</f>
        <v>0</v>
      </c>
      <c r="O20">
        <f>(I20*21)/100</f>
        <v>0</v>
      </c>
      <c r="P20" t="s">
        <v>30</v>
      </c>
    </row>
    <row r="21" spans="1:18" x14ac:dyDescent="0.2">
      <c r="A21" s="27" t="s">
        <v>57</v>
      </c>
      <c r="E21" s="28" t="s">
        <v>54</v>
      </c>
    </row>
    <row r="22" spans="1:18" ht="51" x14ac:dyDescent="0.2">
      <c r="A22" s="29" t="s">
        <v>59</v>
      </c>
      <c r="E22" s="30" t="s">
        <v>208</v>
      </c>
    </row>
    <row r="23" spans="1:18" ht="25.5" x14ac:dyDescent="0.2">
      <c r="A23" t="s">
        <v>61</v>
      </c>
      <c r="E23" s="28" t="s">
        <v>209</v>
      </c>
    </row>
    <row r="24" spans="1:18" x14ac:dyDescent="0.2">
      <c r="A24" s="17" t="s">
        <v>52</v>
      </c>
      <c r="B24" s="22" t="s">
        <v>40</v>
      </c>
      <c r="C24" s="22" t="s">
        <v>210</v>
      </c>
      <c r="D24" s="17" t="s">
        <v>54</v>
      </c>
      <c r="E24" s="23" t="s">
        <v>211</v>
      </c>
      <c r="F24" s="24" t="s">
        <v>101</v>
      </c>
      <c r="G24" s="25">
        <v>227.5</v>
      </c>
      <c r="H24" s="26">
        <v>0</v>
      </c>
      <c r="I24" s="26">
        <f>ROUND(ROUND(H24,2)*ROUND(G24,3),2)</f>
        <v>0</v>
      </c>
      <c r="O24">
        <f>(I24*21)/100</f>
        <v>0</v>
      </c>
      <c r="P24" t="s">
        <v>30</v>
      </c>
    </row>
    <row r="25" spans="1:18" x14ac:dyDescent="0.2">
      <c r="A25" s="27" t="s">
        <v>57</v>
      </c>
      <c r="E25" s="28" t="s">
        <v>54</v>
      </c>
    </row>
    <row r="26" spans="1:18" ht="51" x14ac:dyDescent="0.2">
      <c r="A26" s="29" t="s">
        <v>59</v>
      </c>
      <c r="E26" s="30" t="s">
        <v>212</v>
      </c>
    </row>
    <row r="27" spans="1:18" ht="255" x14ac:dyDescent="0.2">
      <c r="A27" t="s">
        <v>61</v>
      </c>
      <c r="E27" s="28" t="s">
        <v>213</v>
      </c>
    </row>
    <row r="28" spans="1:18" x14ac:dyDescent="0.2">
      <c r="A28" s="17" t="s">
        <v>52</v>
      </c>
      <c r="B28" s="22" t="s">
        <v>42</v>
      </c>
      <c r="C28" s="22" t="s">
        <v>214</v>
      </c>
      <c r="D28" s="17" t="s">
        <v>54</v>
      </c>
      <c r="E28" s="23" t="s">
        <v>215</v>
      </c>
      <c r="F28" s="24" t="s">
        <v>207</v>
      </c>
      <c r="G28" s="25">
        <v>326.39999999999998</v>
      </c>
      <c r="H28" s="26">
        <v>0</v>
      </c>
      <c r="I28" s="26">
        <f>ROUND(ROUND(H28,2)*ROUND(G28,3),2)</f>
        <v>0</v>
      </c>
      <c r="O28">
        <f>(I28*21)/100</f>
        <v>0</v>
      </c>
      <c r="P28" t="s">
        <v>30</v>
      </c>
    </row>
    <row r="29" spans="1:18" x14ac:dyDescent="0.2">
      <c r="A29" s="27" t="s">
        <v>57</v>
      </c>
      <c r="E29" s="28" t="s">
        <v>54</v>
      </c>
    </row>
    <row r="30" spans="1:18" ht="51" x14ac:dyDescent="0.2">
      <c r="A30" s="29" t="s">
        <v>59</v>
      </c>
      <c r="E30" s="30" t="s">
        <v>216</v>
      </c>
    </row>
    <row r="31" spans="1:18" ht="25.5" x14ac:dyDescent="0.2">
      <c r="A31" t="s">
        <v>61</v>
      </c>
      <c r="E31" s="28" t="s">
        <v>217</v>
      </c>
    </row>
    <row r="32" spans="1:18" ht="12.75" customHeight="1" x14ac:dyDescent="0.2">
      <c r="A32" s="2" t="s">
        <v>50</v>
      </c>
      <c r="B32" s="2"/>
      <c r="C32" s="31" t="s">
        <v>42</v>
      </c>
      <c r="D32" s="2"/>
      <c r="E32" s="20" t="s">
        <v>98</v>
      </c>
      <c r="F32" s="2"/>
      <c r="G32" s="2"/>
      <c r="H32" s="2"/>
      <c r="I32" s="32">
        <f>0+Q32</f>
        <v>0</v>
      </c>
      <c r="O32">
        <f>0+R32</f>
        <v>0</v>
      </c>
      <c r="Q32">
        <f>0+I33+I37</f>
        <v>0</v>
      </c>
      <c r="R32">
        <f>0+O33+O37</f>
        <v>0</v>
      </c>
    </row>
    <row r="33" spans="1:16" ht="25.5" x14ac:dyDescent="0.2">
      <c r="A33" s="17" t="s">
        <v>52</v>
      </c>
      <c r="B33" s="22" t="s">
        <v>44</v>
      </c>
      <c r="C33" s="22" t="s">
        <v>218</v>
      </c>
      <c r="D33" s="17" t="s">
        <v>54</v>
      </c>
      <c r="E33" s="23" t="s">
        <v>219</v>
      </c>
      <c r="F33" s="24" t="s">
        <v>101</v>
      </c>
      <c r="G33" s="25">
        <v>150.4</v>
      </c>
      <c r="H33" s="26">
        <v>0</v>
      </c>
      <c r="I33" s="26">
        <f>ROUND(ROUND(H33,2)*ROUND(G33,3),2)</f>
        <v>0</v>
      </c>
      <c r="O33">
        <f>(I33*21)/100</f>
        <v>0</v>
      </c>
      <c r="P33" t="s">
        <v>30</v>
      </c>
    </row>
    <row r="34" spans="1:16" x14ac:dyDescent="0.2">
      <c r="A34" s="27" t="s">
        <v>57</v>
      </c>
      <c r="E34" s="28" t="s">
        <v>54</v>
      </c>
    </row>
    <row r="35" spans="1:16" ht="51" x14ac:dyDescent="0.2">
      <c r="A35" s="29" t="s">
        <v>59</v>
      </c>
      <c r="E35" s="30" t="s">
        <v>220</v>
      </c>
    </row>
    <row r="36" spans="1:16" ht="153" x14ac:dyDescent="0.2">
      <c r="A36" t="s">
        <v>61</v>
      </c>
      <c r="E36" s="28" t="s">
        <v>221</v>
      </c>
    </row>
    <row r="37" spans="1:16" ht="25.5" x14ac:dyDescent="0.2">
      <c r="A37" s="17" t="s">
        <v>52</v>
      </c>
      <c r="B37" s="22" t="s">
        <v>88</v>
      </c>
      <c r="C37" s="22" t="s">
        <v>222</v>
      </c>
      <c r="D37" s="17" t="s">
        <v>54</v>
      </c>
      <c r="E37" s="23" t="s">
        <v>223</v>
      </c>
      <c r="F37" s="24" t="s">
        <v>207</v>
      </c>
      <c r="G37" s="25">
        <v>230.4</v>
      </c>
      <c r="H37" s="26">
        <v>0</v>
      </c>
      <c r="I37" s="26">
        <f>ROUND(ROUND(H37,2)*ROUND(G37,3),2)</f>
        <v>0</v>
      </c>
      <c r="O37">
        <f>(I37*21)/100</f>
        <v>0</v>
      </c>
      <c r="P37" t="s">
        <v>30</v>
      </c>
    </row>
    <row r="38" spans="1:16" x14ac:dyDescent="0.2">
      <c r="A38" s="27" t="s">
        <v>57</v>
      </c>
      <c r="E38" s="28" t="s">
        <v>54</v>
      </c>
    </row>
    <row r="39" spans="1:16" ht="51" x14ac:dyDescent="0.2">
      <c r="A39" s="29" t="s">
        <v>59</v>
      </c>
      <c r="E39" s="30" t="s">
        <v>224</v>
      </c>
    </row>
    <row r="40" spans="1:16" ht="102" x14ac:dyDescent="0.2">
      <c r="A40" t="s">
        <v>61</v>
      </c>
      <c r="E40" s="28" t="s">
        <v>225</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412"/>
  <sheetViews>
    <sheetView topLeftCell="B1" workbookViewId="0">
      <pane ySplit="9" topLeftCell="A365" activePane="bottomLeft" state="frozen"/>
      <selection pane="bottomLeft" activeCell="E369" sqref="E369:E37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0+O10+O19+O52+O61+O118+O151+O180+O225+O266+O315+O320</f>
        <v>0</v>
      </c>
      <c r="P2" t="s">
        <v>29</v>
      </c>
    </row>
    <row r="3" spans="1:18" ht="15" customHeight="1" x14ac:dyDescent="0.25">
      <c r="A3" t="s">
        <v>12</v>
      </c>
      <c r="B3" s="11" t="s">
        <v>14</v>
      </c>
      <c r="C3" s="55" t="s">
        <v>15</v>
      </c>
      <c r="D3" s="51"/>
      <c r="E3" s="12" t="s">
        <v>16</v>
      </c>
      <c r="F3" s="4"/>
      <c r="G3" s="9"/>
      <c r="H3" s="8" t="s">
        <v>228</v>
      </c>
      <c r="I3" s="33">
        <f>0+I10+I19+I52+I61+I118+I151+I180+I225+I266+I315+I320</f>
        <v>0</v>
      </c>
      <c r="O3" t="s">
        <v>26</v>
      </c>
      <c r="P3" t="s">
        <v>30</v>
      </c>
    </row>
    <row r="4" spans="1:18" ht="15" customHeight="1" x14ac:dyDescent="0.25">
      <c r="A4" t="s">
        <v>17</v>
      </c>
      <c r="B4" s="11" t="s">
        <v>18</v>
      </c>
      <c r="C4" s="55" t="s">
        <v>19</v>
      </c>
      <c r="D4" s="51"/>
      <c r="E4" s="12" t="s">
        <v>20</v>
      </c>
      <c r="F4" s="4"/>
      <c r="G4" s="4"/>
      <c r="H4" s="10"/>
      <c r="I4" s="10"/>
      <c r="O4" t="s">
        <v>27</v>
      </c>
      <c r="P4" t="s">
        <v>30</v>
      </c>
    </row>
    <row r="5" spans="1:18" ht="12.75" customHeight="1" x14ac:dyDescent="0.25">
      <c r="A5" t="s">
        <v>21</v>
      </c>
      <c r="B5" s="11" t="s">
        <v>18</v>
      </c>
      <c r="C5" s="55" t="s">
        <v>226</v>
      </c>
      <c r="D5" s="51"/>
      <c r="E5" s="12" t="s">
        <v>227</v>
      </c>
      <c r="F5" s="4"/>
      <c r="G5" s="4"/>
      <c r="H5" s="4"/>
      <c r="I5" s="4"/>
      <c r="O5" t="s">
        <v>28</v>
      </c>
      <c r="P5" t="s">
        <v>30</v>
      </c>
    </row>
    <row r="6" spans="1:18" ht="12.75" customHeight="1" x14ac:dyDescent="0.25">
      <c r="A6" t="s">
        <v>24</v>
      </c>
      <c r="B6" s="13" t="s">
        <v>25</v>
      </c>
      <c r="C6" s="56" t="s">
        <v>228</v>
      </c>
      <c r="D6" s="57"/>
      <c r="E6" s="14" t="s">
        <v>229</v>
      </c>
      <c r="F6" s="2"/>
      <c r="G6" s="2"/>
      <c r="H6" s="2"/>
      <c r="I6" s="2"/>
    </row>
    <row r="7" spans="1:18" ht="12.75" customHeight="1" x14ac:dyDescent="0.2">
      <c r="A7" s="54" t="s">
        <v>33</v>
      </c>
      <c r="B7" s="54" t="s">
        <v>35</v>
      </c>
      <c r="C7" s="54" t="s">
        <v>37</v>
      </c>
      <c r="D7" s="54" t="s">
        <v>38</v>
      </c>
      <c r="E7" s="54" t="s">
        <v>39</v>
      </c>
      <c r="F7" s="54" t="s">
        <v>41</v>
      </c>
      <c r="G7" s="54" t="s">
        <v>43</v>
      </c>
      <c r="H7" s="54" t="s">
        <v>45</v>
      </c>
      <c r="I7" s="54"/>
    </row>
    <row r="8" spans="1:18" ht="12.75" customHeight="1" x14ac:dyDescent="0.2">
      <c r="A8" s="54"/>
      <c r="B8" s="54"/>
      <c r="C8" s="54"/>
      <c r="D8" s="54"/>
      <c r="E8" s="54"/>
      <c r="F8" s="54"/>
      <c r="G8" s="54"/>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34</v>
      </c>
      <c r="D10" s="18"/>
      <c r="E10" s="20" t="s">
        <v>51</v>
      </c>
      <c r="F10" s="18"/>
      <c r="G10" s="18"/>
      <c r="H10" s="18"/>
      <c r="I10" s="21">
        <f>0+Q10</f>
        <v>0</v>
      </c>
      <c r="O10">
        <f>0+R10</f>
        <v>0</v>
      </c>
      <c r="Q10">
        <f>0+I11+I15</f>
        <v>0</v>
      </c>
      <c r="R10">
        <f>0+O11+O15</f>
        <v>0</v>
      </c>
    </row>
    <row r="11" spans="1:18" x14ac:dyDescent="0.2">
      <c r="A11" s="17" t="s">
        <v>52</v>
      </c>
      <c r="B11" s="22" t="s">
        <v>36</v>
      </c>
      <c r="C11" s="22" t="s">
        <v>230</v>
      </c>
      <c r="D11" s="17" t="s">
        <v>54</v>
      </c>
      <c r="E11" s="23" t="s">
        <v>55</v>
      </c>
      <c r="F11" s="24" t="s">
        <v>56</v>
      </c>
      <c r="G11" s="25">
        <v>1</v>
      </c>
      <c r="H11" s="26">
        <v>0</v>
      </c>
      <c r="I11" s="26">
        <f>ROUND(ROUND(H11,2)*ROUND(G11,3),2)</f>
        <v>0</v>
      </c>
      <c r="O11">
        <f>(I11*21)/100</f>
        <v>0</v>
      </c>
      <c r="P11" t="s">
        <v>30</v>
      </c>
    </row>
    <row r="12" spans="1:18" x14ac:dyDescent="0.2">
      <c r="A12" s="27" t="s">
        <v>57</v>
      </c>
      <c r="E12" s="28" t="s">
        <v>231</v>
      </c>
    </row>
    <row r="13" spans="1:18" ht="51" x14ac:dyDescent="0.2">
      <c r="A13" s="29" t="s">
        <v>59</v>
      </c>
      <c r="E13" s="30" t="s">
        <v>232</v>
      </c>
    </row>
    <row r="14" spans="1:18" x14ac:dyDescent="0.2">
      <c r="A14" t="s">
        <v>61</v>
      </c>
      <c r="E14" s="28" t="s">
        <v>62</v>
      </c>
    </row>
    <row r="15" spans="1:18" x14ac:dyDescent="0.2">
      <c r="A15" s="17" t="s">
        <v>52</v>
      </c>
      <c r="B15" s="22" t="s">
        <v>30</v>
      </c>
      <c r="C15" s="22" t="s">
        <v>233</v>
      </c>
      <c r="D15" s="17" t="s">
        <v>54</v>
      </c>
      <c r="E15" s="23" t="s">
        <v>234</v>
      </c>
      <c r="F15" s="24" t="s">
        <v>56</v>
      </c>
      <c r="G15" s="25">
        <v>1</v>
      </c>
      <c r="H15" s="26">
        <v>0</v>
      </c>
      <c r="I15" s="26">
        <f>ROUND(ROUND(H15,2)*ROUND(G15,3),2)</f>
        <v>0</v>
      </c>
      <c r="O15">
        <f>(I15*21)/100</f>
        <v>0</v>
      </c>
      <c r="P15" t="s">
        <v>30</v>
      </c>
    </row>
    <row r="16" spans="1:18" ht="38.25" x14ac:dyDescent="0.2">
      <c r="A16" s="27" t="s">
        <v>57</v>
      </c>
      <c r="E16" s="28" t="s">
        <v>235</v>
      </c>
    </row>
    <row r="17" spans="1:18" ht="51" x14ac:dyDescent="0.2">
      <c r="A17" s="29" t="s">
        <v>59</v>
      </c>
      <c r="E17" s="30" t="s">
        <v>236</v>
      </c>
    </row>
    <row r="18" spans="1:18" ht="38.25" x14ac:dyDescent="0.2">
      <c r="A18" t="s">
        <v>61</v>
      </c>
      <c r="E18" s="28" t="s">
        <v>237</v>
      </c>
    </row>
    <row r="19" spans="1:18" ht="12.75" customHeight="1" x14ac:dyDescent="0.2">
      <c r="A19" s="2" t="s">
        <v>50</v>
      </c>
      <c r="B19" s="2"/>
      <c r="C19" s="31" t="s">
        <v>74</v>
      </c>
      <c r="D19" s="2"/>
      <c r="E19" s="20" t="s">
        <v>75</v>
      </c>
      <c r="F19" s="2"/>
      <c r="G19" s="2"/>
      <c r="H19" s="2"/>
      <c r="I19" s="32">
        <f>0+Q19</f>
        <v>0</v>
      </c>
      <c r="O19">
        <f>0+R19</f>
        <v>0</v>
      </c>
      <c r="Q19">
        <f>0+I20+I24+I28+I32+I36+I40+I44+I48</f>
        <v>0</v>
      </c>
      <c r="R19">
        <f>0+O20+O24+O28+O32+O36+O40+O44+O48</f>
        <v>0</v>
      </c>
    </row>
    <row r="20" spans="1:18" ht="38.25" x14ac:dyDescent="0.2">
      <c r="A20" s="17" t="s">
        <v>52</v>
      </c>
      <c r="B20" s="22" t="s">
        <v>29</v>
      </c>
      <c r="C20" s="22" t="s">
        <v>198</v>
      </c>
      <c r="D20" s="17" t="s">
        <v>54</v>
      </c>
      <c r="E20" s="23" t="s">
        <v>199</v>
      </c>
      <c r="F20" s="24" t="s">
        <v>78</v>
      </c>
      <c r="G20" s="25">
        <v>1260.942</v>
      </c>
      <c r="H20" s="26">
        <v>0</v>
      </c>
      <c r="I20" s="26">
        <f>ROUND(ROUND(H20,2)*ROUND(G20,3),2)</f>
        <v>0</v>
      </c>
      <c r="O20">
        <f>(I20*21)/100</f>
        <v>0</v>
      </c>
      <c r="P20" t="s">
        <v>30</v>
      </c>
    </row>
    <row r="21" spans="1:18" ht="25.5" x14ac:dyDescent="0.2">
      <c r="A21" s="27" t="s">
        <v>57</v>
      </c>
      <c r="E21" s="35" t="s">
        <v>83</v>
      </c>
    </row>
    <row r="22" spans="1:18" ht="76.5" x14ac:dyDescent="0.2">
      <c r="A22" s="29" t="s">
        <v>59</v>
      </c>
      <c r="E22" s="30" t="s">
        <v>238</v>
      </c>
    </row>
    <row r="23" spans="1:18" ht="140.25" x14ac:dyDescent="0.2">
      <c r="A23" t="s">
        <v>61</v>
      </c>
      <c r="E23" s="28" t="s">
        <v>80</v>
      </c>
    </row>
    <row r="24" spans="1:18" ht="38.25" x14ac:dyDescent="0.2">
      <c r="A24" s="17" t="s">
        <v>52</v>
      </c>
      <c r="B24" s="22" t="s">
        <v>40</v>
      </c>
      <c r="C24" s="22" t="s">
        <v>239</v>
      </c>
      <c r="D24" s="17" t="s">
        <v>54</v>
      </c>
      <c r="E24" s="23" t="s">
        <v>240</v>
      </c>
      <c r="F24" s="24" t="s">
        <v>78</v>
      </c>
      <c r="G24" s="25">
        <v>20.350000000000001</v>
      </c>
      <c r="H24" s="26">
        <v>0</v>
      </c>
      <c r="I24" s="26">
        <f>ROUND(ROUND(H24,2)*ROUND(G24,3),2)</f>
        <v>0</v>
      </c>
      <c r="O24">
        <f>(I24*21)/100</f>
        <v>0</v>
      </c>
      <c r="P24" t="s">
        <v>30</v>
      </c>
    </row>
    <row r="25" spans="1:18" ht="25.5" x14ac:dyDescent="0.2">
      <c r="A25" s="27" t="s">
        <v>57</v>
      </c>
      <c r="E25" s="35" t="s">
        <v>83</v>
      </c>
    </row>
    <row r="26" spans="1:18" ht="51" x14ac:dyDescent="0.2">
      <c r="A26" s="29" t="s">
        <v>59</v>
      </c>
      <c r="E26" s="30" t="s">
        <v>241</v>
      </c>
    </row>
    <row r="27" spans="1:18" ht="140.25" x14ac:dyDescent="0.2">
      <c r="A27" t="s">
        <v>61</v>
      </c>
      <c r="E27" s="28" t="s">
        <v>80</v>
      </c>
    </row>
    <row r="28" spans="1:18" ht="38.25" x14ac:dyDescent="0.2">
      <c r="A28" s="17" t="s">
        <v>52</v>
      </c>
      <c r="B28" s="22" t="s">
        <v>42</v>
      </c>
      <c r="C28" s="22" t="s">
        <v>242</v>
      </c>
      <c r="D28" s="17" t="s">
        <v>54</v>
      </c>
      <c r="E28" s="23" t="s">
        <v>243</v>
      </c>
      <c r="F28" s="24" t="s">
        <v>78</v>
      </c>
      <c r="G28" s="25">
        <v>501.22</v>
      </c>
      <c r="H28" s="26">
        <v>0</v>
      </c>
      <c r="I28" s="26">
        <f>ROUND(ROUND(H28,2)*ROUND(G28,3),2)</f>
        <v>0</v>
      </c>
      <c r="O28">
        <f>(I28*21)/100</f>
        <v>0</v>
      </c>
      <c r="P28" t="s">
        <v>30</v>
      </c>
    </row>
    <row r="29" spans="1:18" ht="38.25" x14ac:dyDescent="0.2">
      <c r="A29" s="27" t="s">
        <v>57</v>
      </c>
      <c r="E29" s="34" t="s">
        <v>1124</v>
      </c>
    </row>
    <row r="30" spans="1:18" ht="76.5" x14ac:dyDescent="0.2">
      <c r="A30" s="29" t="s">
        <v>59</v>
      </c>
      <c r="E30" s="30" t="s">
        <v>244</v>
      </c>
    </row>
    <row r="31" spans="1:18" ht="140.25" x14ac:dyDescent="0.2">
      <c r="A31" t="s">
        <v>61</v>
      </c>
      <c r="E31" s="28" t="s">
        <v>80</v>
      </c>
    </row>
    <row r="32" spans="1:18" ht="38.25" x14ac:dyDescent="0.2">
      <c r="A32" s="17" t="s">
        <v>52</v>
      </c>
      <c r="B32" s="22" t="s">
        <v>44</v>
      </c>
      <c r="C32" s="22" t="s">
        <v>201</v>
      </c>
      <c r="D32" s="17" t="s">
        <v>54</v>
      </c>
      <c r="E32" s="23" t="s">
        <v>202</v>
      </c>
      <c r="F32" s="24" t="s">
        <v>78</v>
      </c>
      <c r="G32" s="25">
        <v>1.5</v>
      </c>
      <c r="H32" s="26">
        <v>0</v>
      </c>
      <c r="I32" s="26">
        <f>ROUND(ROUND(H32,2)*ROUND(G32,3),2)</f>
        <v>0</v>
      </c>
      <c r="O32">
        <f>(I32*21)/100</f>
        <v>0</v>
      </c>
      <c r="P32" t="s">
        <v>30</v>
      </c>
    </row>
    <row r="33" spans="1:16" ht="25.5" x14ac:dyDescent="0.2">
      <c r="A33" s="27" t="s">
        <v>57</v>
      </c>
      <c r="E33" s="35" t="s">
        <v>83</v>
      </c>
    </row>
    <row r="34" spans="1:16" ht="51" x14ac:dyDescent="0.2">
      <c r="A34" s="29" t="s">
        <v>59</v>
      </c>
      <c r="E34" s="30" t="s">
        <v>245</v>
      </c>
    </row>
    <row r="35" spans="1:16" ht="140.25" x14ac:dyDescent="0.2">
      <c r="A35" t="s">
        <v>61</v>
      </c>
      <c r="E35" s="28" t="s">
        <v>80</v>
      </c>
    </row>
    <row r="36" spans="1:16" ht="38.25" x14ac:dyDescent="0.2">
      <c r="A36" s="17" t="s">
        <v>52</v>
      </c>
      <c r="B36" s="22" t="s">
        <v>88</v>
      </c>
      <c r="C36" s="22" t="s">
        <v>246</v>
      </c>
      <c r="D36" s="17" t="s">
        <v>54</v>
      </c>
      <c r="E36" s="23" t="s">
        <v>247</v>
      </c>
      <c r="F36" s="24" t="s">
        <v>78</v>
      </c>
      <c r="G36" s="25">
        <v>5.8760000000000003</v>
      </c>
      <c r="H36" s="26">
        <v>0</v>
      </c>
      <c r="I36" s="26">
        <f>ROUND(ROUND(H36,2)*ROUND(G36,3),2)</f>
        <v>0</v>
      </c>
      <c r="O36">
        <f>(I36*21)/100</f>
        <v>0</v>
      </c>
      <c r="P36" t="s">
        <v>30</v>
      </c>
    </row>
    <row r="37" spans="1:16" ht="25.5" x14ac:dyDescent="0.2">
      <c r="A37" s="27" t="s">
        <v>57</v>
      </c>
      <c r="E37" s="35" t="s">
        <v>83</v>
      </c>
    </row>
    <row r="38" spans="1:16" ht="51" x14ac:dyDescent="0.2">
      <c r="A38" s="29" t="s">
        <v>59</v>
      </c>
      <c r="E38" s="30" t="s">
        <v>248</v>
      </c>
    </row>
    <row r="39" spans="1:16" ht="140.25" x14ac:dyDescent="0.2">
      <c r="A39" t="s">
        <v>61</v>
      </c>
      <c r="E39" s="28" t="s">
        <v>80</v>
      </c>
    </row>
    <row r="40" spans="1:16" ht="38.25" x14ac:dyDescent="0.2">
      <c r="A40" s="17" t="s">
        <v>52</v>
      </c>
      <c r="B40" s="22" t="s">
        <v>92</v>
      </c>
      <c r="C40" s="22" t="s">
        <v>249</v>
      </c>
      <c r="D40" s="17" t="s">
        <v>54</v>
      </c>
      <c r="E40" s="23" t="s">
        <v>250</v>
      </c>
      <c r="F40" s="24" t="s">
        <v>78</v>
      </c>
      <c r="G40" s="25">
        <v>6</v>
      </c>
      <c r="H40" s="26">
        <v>0</v>
      </c>
      <c r="I40" s="26">
        <f>ROUND(ROUND(H40,2)*ROUND(G40,3),2)</f>
        <v>0</v>
      </c>
      <c r="O40">
        <f>(I40*21)/100</f>
        <v>0</v>
      </c>
      <c r="P40" t="s">
        <v>30</v>
      </c>
    </row>
    <row r="41" spans="1:16" ht="25.5" x14ac:dyDescent="0.2">
      <c r="A41" s="27" t="s">
        <v>57</v>
      </c>
      <c r="E41" s="35" t="s">
        <v>83</v>
      </c>
    </row>
    <row r="42" spans="1:16" ht="51" x14ac:dyDescent="0.2">
      <c r="A42" s="29" t="s">
        <v>59</v>
      </c>
      <c r="E42" s="30" t="s">
        <v>251</v>
      </c>
    </row>
    <row r="43" spans="1:16" ht="140.25" x14ac:dyDescent="0.2">
      <c r="A43" t="s">
        <v>61</v>
      </c>
      <c r="E43" s="28" t="s">
        <v>80</v>
      </c>
    </row>
    <row r="44" spans="1:16" ht="38.25" x14ac:dyDescent="0.2">
      <c r="A44" s="17" t="s">
        <v>52</v>
      </c>
      <c r="B44" s="22" t="s">
        <v>47</v>
      </c>
      <c r="C44" s="22" t="s">
        <v>252</v>
      </c>
      <c r="D44" s="17" t="s">
        <v>54</v>
      </c>
      <c r="E44" s="23" t="s">
        <v>253</v>
      </c>
      <c r="F44" s="24" t="s">
        <v>78</v>
      </c>
      <c r="G44" s="25">
        <v>3.234</v>
      </c>
      <c r="H44" s="26">
        <v>0</v>
      </c>
      <c r="I44" s="26">
        <f>ROUND(ROUND(H44,2)*ROUND(G44,3),2)</f>
        <v>0</v>
      </c>
      <c r="O44">
        <f>(I44*21)/100</f>
        <v>0</v>
      </c>
      <c r="P44" t="s">
        <v>30</v>
      </c>
    </row>
    <row r="45" spans="1:16" ht="25.5" x14ac:dyDescent="0.2">
      <c r="A45" s="27" t="s">
        <v>57</v>
      </c>
      <c r="E45" s="35" t="s">
        <v>83</v>
      </c>
    </row>
    <row r="46" spans="1:16" ht="51" x14ac:dyDescent="0.2">
      <c r="A46" s="29" t="s">
        <v>59</v>
      </c>
      <c r="E46" s="30" t="s">
        <v>254</v>
      </c>
    </row>
    <row r="47" spans="1:16" ht="140.25" x14ac:dyDescent="0.2">
      <c r="A47" t="s">
        <v>61</v>
      </c>
      <c r="E47" s="28" t="s">
        <v>80</v>
      </c>
    </row>
    <row r="48" spans="1:16" ht="38.25" x14ac:dyDescent="0.2">
      <c r="A48" s="17" t="s">
        <v>52</v>
      </c>
      <c r="B48" s="22" t="s">
        <v>49</v>
      </c>
      <c r="C48" s="22" t="s">
        <v>255</v>
      </c>
      <c r="D48" s="17" t="s">
        <v>54</v>
      </c>
      <c r="E48" s="23" t="s">
        <v>256</v>
      </c>
      <c r="F48" s="24" t="s">
        <v>78</v>
      </c>
      <c r="G48" s="25">
        <v>0.112</v>
      </c>
      <c r="H48" s="26">
        <v>0</v>
      </c>
      <c r="I48" s="26">
        <f>ROUND(ROUND(H48,2)*ROUND(G48,3),2)</f>
        <v>0</v>
      </c>
      <c r="O48">
        <f>(I48*21)/100</f>
        <v>0</v>
      </c>
      <c r="P48" t="s">
        <v>30</v>
      </c>
    </row>
    <row r="49" spans="1:18" ht="25.5" x14ac:dyDescent="0.2">
      <c r="A49" s="27" t="s">
        <v>57</v>
      </c>
      <c r="E49" s="35" t="s">
        <v>83</v>
      </c>
    </row>
    <row r="50" spans="1:18" ht="51" x14ac:dyDescent="0.2">
      <c r="A50" s="29" t="s">
        <v>59</v>
      </c>
      <c r="E50" s="30" t="s">
        <v>257</v>
      </c>
    </row>
    <row r="51" spans="1:18" ht="140.25" x14ac:dyDescent="0.2">
      <c r="A51" t="s">
        <v>61</v>
      </c>
      <c r="E51" s="28" t="s">
        <v>80</v>
      </c>
    </row>
    <row r="52" spans="1:18" ht="12.75" customHeight="1" x14ac:dyDescent="0.2">
      <c r="A52" s="2" t="s">
        <v>50</v>
      </c>
      <c r="B52" s="2"/>
      <c r="C52" s="31" t="s">
        <v>258</v>
      </c>
      <c r="D52" s="2"/>
      <c r="E52" s="20" t="s">
        <v>259</v>
      </c>
      <c r="F52" s="2"/>
      <c r="G52" s="2"/>
      <c r="H52" s="2"/>
      <c r="I52" s="32">
        <f>0+Q52</f>
        <v>0</v>
      </c>
      <c r="O52">
        <f>0+R52</f>
        <v>0</v>
      </c>
      <c r="Q52">
        <f>0+I53+I57</f>
        <v>0</v>
      </c>
      <c r="R52">
        <f>0+O53+O57</f>
        <v>0</v>
      </c>
    </row>
    <row r="53" spans="1:18" x14ac:dyDescent="0.2">
      <c r="A53" s="17" t="s">
        <v>52</v>
      </c>
      <c r="B53" s="22" t="s">
        <v>105</v>
      </c>
      <c r="C53" s="22" t="s">
        <v>260</v>
      </c>
      <c r="D53" s="17" t="s">
        <v>54</v>
      </c>
      <c r="E53" s="23" t="s">
        <v>261</v>
      </c>
      <c r="F53" s="24" t="s">
        <v>56</v>
      </c>
      <c r="G53" s="25">
        <v>1</v>
      </c>
      <c r="H53" s="26">
        <v>0</v>
      </c>
      <c r="I53" s="26">
        <f>ROUND(ROUND(H53,2)*ROUND(G53,3),2)</f>
        <v>0</v>
      </c>
      <c r="O53">
        <f>(I53*21)/100</f>
        <v>0</v>
      </c>
      <c r="P53" t="s">
        <v>30</v>
      </c>
    </row>
    <row r="54" spans="1:18" ht="25.5" x14ac:dyDescent="0.2">
      <c r="A54" s="27" t="s">
        <v>57</v>
      </c>
      <c r="E54" s="28" t="s">
        <v>262</v>
      </c>
    </row>
    <row r="55" spans="1:18" ht="51" x14ac:dyDescent="0.2">
      <c r="A55" s="29" t="s">
        <v>59</v>
      </c>
      <c r="E55" s="30" t="s">
        <v>236</v>
      </c>
    </row>
    <row r="56" spans="1:18" x14ac:dyDescent="0.2">
      <c r="A56" t="s">
        <v>61</v>
      </c>
      <c r="E56" s="28" t="s">
        <v>263</v>
      </c>
    </row>
    <row r="57" spans="1:18" x14ac:dyDescent="0.2">
      <c r="A57" s="17" t="s">
        <v>52</v>
      </c>
      <c r="B57" s="22" t="s">
        <v>110</v>
      </c>
      <c r="C57" s="22" t="s">
        <v>260</v>
      </c>
      <c r="D57" s="17" t="s">
        <v>36</v>
      </c>
      <c r="E57" s="23" t="s">
        <v>261</v>
      </c>
      <c r="F57" s="24" t="s">
        <v>56</v>
      </c>
      <c r="G57" s="25">
        <v>1</v>
      </c>
      <c r="H57" s="26">
        <v>0</v>
      </c>
      <c r="I57" s="26">
        <f>ROUND(ROUND(H57,2)*ROUND(G57,3),2)</f>
        <v>0</v>
      </c>
      <c r="O57">
        <f>(I57*21)/100</f>
        <v>0</v>
      </c>
      <c r="P57" t="s">
        <v>30</v>
      </c>
    </row>
    <row r="58" spans="1:18" x14ac:dyDescent="0.2">
      <c r="A58" s="27" t="s">
        <v>57</v>
      </c>
      <c r="E58" s="28" t="s">
        <v>264</v>
      </c>
    </row>
    <row r="59" spans="1:18" ht="51" x14ac:dyDescent="0.2">
      <c r="A59" s="29" t="s">
        <v>59</v>
      </c>
      <c r="E59" s="30" t="s">
        <v>236</v>
      </c>
    </row>
    <row r="60" spans="1:18" x14ac:dyDescent="0.2">
      <c r="A60" t="s">
        <v>61</v>
      </c>
      <c r="E60" s="28" t="s">
        <v>263</v>
      </c>
    </row>
    <row r="61" spans="1:18" ht="12.75" customHeight="1" x14ac:dyDescent="0.2">
      <c r="A61" s="2" t="s">
        <v>50</v>
      </c>
      <c r="B61" s="2"/>
      <c r="C61" s="31" t="s">
        <v>36</v>
      </c>
      <c r="D61" s="2"/>
      <c r="E61" s="20" t="s">
        <v>204</v>
      </c>
      <c r="F61" s="2"/>
      <c r="G61" s="2"/>
      <c r="H61" s="2"/>
      <c r="I61" s="32">
        <f>0+Q61</f>
        <v>0</v>
      </c>
      <c r="O61">
        <f>0+R61</f>
        <v>0</v>
      </c>
      <c r="Q61">
        <f>0+I62+I66+I70+I74+I78+I82+I86+I90+I94+I98+I102+I106+I110+I114</f>
        <v>0</v>
      </c>
      <c r="R61">
        <f>0+O62+O66+O70+O74+O78+O82+O86+O90+O94+O98+O102+O106+O110+O114</f>
        <v>0</v>
      </c>
    </row>
    <row r="62" spans="1:18" x14ac:dyDescent="0.2">
      <c r="A62" s="17" t="s">
        <v>52</v>
      </c>
      <c r="B62" s="22" t="s">
        <v>116</v>
      </c>
      <c r="C62" s="22" t="s">
        <v>265</v>
      </c>
      <c r="D62" s="17" t="s">
        <v>54</v>
      </c>
      <c r="E62" s="23" t="s">
        <v>266</v>
      </c>
      <c r="F62" s="24" t="s">
        <v>101</v>
      </c>
      <c r="G62" s="25">
        <v>9.25</v>
      </c>
      <c r="H62" s="26">
        <v>0</v>
      </c>
      <c r="I62" s="26">
        <f>ROUND(ROUND(H62,2)*ROUND(G62,3),2)</f>
        <v>0</v>
      </c>
      <c r="O62">
        <f>(I62*21)/100</f>
        <v>0</v>
      </c>
      <c r="P62" t="s">
        <v>30</v>
      </c>
    </row>
    <row r="63" spans="1:18" ht="38.25" x14ac:dyDescent="0.2">
      <c r="A63" s="27" t="s">
        <v>57</v>
      </c>
      <c r="E63" s="28" t="s">
        <v>267</v>
      </c>
    </row>
    <row r="64" spans="1:18" ht="51" x14ac:dyDescent="0.2">
      <c r="A64" s="29" t="s">
        <v>59</v>
      </c>
      <c r="E64" s="30" t="s">
        <v>268</v>
      </c>
    </row>
    <row r="65" spans="1:16" ht="63.75" x14ac:dyDescent="0.2">
      <c r="A65" t="s">
        <v>61</v>
      </c>
      <c r="E65" s="28" t="s">
        <v>269</v>
      </c>
    </row>
    <row r="66" spans="1:16" x14ac:dyDescent="0.2">
      <c r="A66" s="17" t="s">
        <v>52</v>
      </c>
      <c r="B66" s="22" t="s">
        <v>121</v>
      </c>
      <c r="C66" s="22" t="s">
        <v>270</v>
      </c>
      <c r="D66" s="17" t="s">
        <v>54</v>
      </c>
      <c r="E66" s="23" t="s">
        <v>271</v>
      </c>
      <c r="F66" s="24" t="s">
        <v>101</v>
      </c>
      <c r="G66" s="40">
        <v>24.45</v>
      </c>
      <c r="H66" s="26">
        <v>0</v>
      </c>
      <c r="I66" s="26">
        <f>ROUND(ROUND(H66,2)*ROUND(G66,3),2)</f>
        <v>0</v>
      </c>
      <c r="O66">
        <f>(I66*21)/100</f>
        <v>0</v>
      </c>
      <c r="P66" t="s">
        <v>30</v>
      </c>
    </row>
    <row r="67" spans="1:16" ht="38.25" x14ac:dyDescent="0.2">
      <c r="A67" s="27" t="s">
        <v>57</v>
      </c>
      <c r="E67" s="28" t="s">
        <v>272</v>
      </c>
    </row>
    <row r="68" spans="1:16" ht="51" x14ac:dyDescent="0.2">
      <c r="A68" s="29" t="s">
        <v>59</v>
      </c>
      <c r="E68" s="39" t="s">
        <v>1130</v>
      </c>
    </row>
    <row r="69" spans="1:16" ht="25.5" x14ac:dyDescent="0.2">
      <c r="A69" t="s">
        <v>61</v>
      </c>
      <c r="E69" s="28" t="s">
        <v>273</v>
      </c>
    </row>
    <row r="70" spans="1:16" x14ac:dyDescent="0.2">
      <c r="A70" s="17" t="s">
        <v>52</v>
      </c>
      <c r="B70" s="22" t="s">
        <v>126</v>
      </c>
      <c r="C70" s="22" t="s">
        <v>274</v>
      </c>
      <c r="D70" s="17" t="s">
        <v>54</v>
      </c>
      <c r="E70" s="23" t="s">
        <v>275</v>
      </c>
      <c r="F70" s="24" t="s">
        <v>101</v>
      </c>
      <c r="G70" s="40">
        <v>144.44999999999999</v>
      </c>
      <c r="H70" s="26">
        <v>0</v>
      </c>
      <c r="I70" s="26">
        <f>ROUND(ROUND(H70,2)*ROUND(G70,3),2)</f>
        <v>0</v>
      </c>
      <c r="O70">
        <f>(I70*21)/100</f>
        <v>0</v>
      </c>
      <c r="P70" t="s">
        <v>30</v>
      </c>
    </row>
    <row r="71" spans="1:16" x14ac:dyDescent="0.2">
      <c r="A71" s="27" t="s">
        <v>57</v>
      </c>
      <c r="E71" s="28" t="s">
        <v>276</v>
      </c>
    </row>
    <row r="72" spans="1:16" ht="51" x14ac:dyDescent="0.2">
      <c r="A72" s="29" t="s">
        <v>59</v>
      </c>
      <c r="E72" s="39" t="s">
        <v>1131</v>
      </c>
    </row>
    <row r="73" spans="1:16" ht="204" x14ac:dyDescent="0.2">
      <c r="A73" t="s">
        <v>61</v>
      </c>
      <c r="E73" s="28" t="s">
        <v>277</v>
      </c>
    </row>
    <row r="74" spans="1:16" x14ac:dyDescent="0.2">
      <c r="A74" s="17" t="s">
        <v>52</v>
      </c>
      <c r="B74" s="22" t="s">
        <v>130</v>
      </c>
      <c r="C74" s="22" t="s">
        <v>278</v>
      </c>
      <c r="D74" s="17" t="s">
        <v>54</v>
      </c>
      <c r="E74" s="23" t="s">
        <v>279</v>
      </c>
      <c r="F74" s="24" t="s">
        <v>101</v>
      </c>
      <c r="G74" s="25">
        <v>667.7</v>
      </c>
      <c r="H74" s="26">
        <v>0</v>
      </c>
      <c r="I74" s="26">
        <f>ROUND(ROUND(H74,2)*ROUND(G74,3),2)</f>
        <v>0</v>
      </c>
      <c r="O74">
        <f>(I74*21)/100</f>
        <v>0</v>
      </c>
      <c r="P74" t="s">
        <v>30</v>
      </c>
    </row>
    <row r="75" spans="1:16" ht="51" x14ac:dyDescent="0.2">
      <c r="A75" s="27" t="s">
        <v>57</v>
      </c>
      <c r="E75" s="28" t="s">
        <v>280</v>
      </c>
    </row>
    <row r="76" spans="1:16" ht="51" x14ac:dyDescent="0.2">
      <c r="A76" s="29" t="s">
        <v>59</v>
      </c>
      <c r="E76" s="30" t="s">
        <v>281</v>
      </c>
    </row>
    <row r="77" spans="1:16" ht="229.5" x14ac:dyDescent="0.2">
      <c r="A77" t="s">
        <v>61</v>
      </c>
      <c r="E77" s="28" t="s">
        <v>282</v>
      </c>
    </row>
    <row r="78" spans="1:16" x14ac:dyDescent="0.2">
      <c r="A78" s="17" t="s">
        <v>52</v>
      </c>
      <c r="B78" s="22" t="s">
        <v>135</v>
      </c>
      <c r="C78" s="22" t="s">
        <v>283</v>
      </c>
      <c r="D78" s="17" t="s">
        <v>54</v>
      </c>
      <c r="E78" s="23" t="s">
        <v>284</v>
      </c>
      <c r="F78" s="24" t="s">
        <v>101</v>
      </c>
      <c r="G78" s="25">
        <v>120</v>
      </c>
      <c r="H78" s="26">
        <v>0</v>
      </c>
      <c r="I78" s="26">
        <f>ROUND(ROUND(H78,2)*ROUND(G78,3),2)</f>
        <v>0</v>
      </c>
      <c r="O78">
        <f>(I78*21)/100</f>
        <v>0</v>
      </c>
      <c r="P78" t="s">
        <v>30</v>
      </c>
    </row>
    <row r="79" spans="1:16" x14ac:dyDescent="0.2">
      <c r="A79" s="27" t="s">
        <v>57</v>
      </c>
      <c r="E79" s="28" t="s">
        <v>276</v>
      </c>
    </row>
    <row r="80" spans="1:16" ht="51" x14ac:dyDescent="0.2">
      <c r="A80" s="29" t="s">
        <v>59</v>
      </c>
      <c r="E80" s="30" t="s">
        <v>285</v>
      </c>
    </row>
    <row r="81" spans="1:16" ht="127.5" x14ac:dyDescent="0.2">
      <c r="A81" t="s">
        <v>61</v>
      </c>
      <c r="E81" s="28" t="s">
        <v>286</v>
      </c>
    </row>
    <row r="82" spans="1:16" x14ac:dyDescent="0.2">
      <c r="A82" s="17" t="s">
        <v>52</v>
      </c>
      <c r="B82" s="22" t="s">
        <v>140</v>
      </c>
      <c r="C82" s="22" t="s">
        <v>287</v>
      </c>
      <c r="D82" s="17" t="s">
        <v>54</v>
      </c>
      <c r="E82" s="23" t="s">
        <v>288</v>
      </c>
      <c r="F82" s="24" t="s">
        <v>101</v>
      </c>
      <c r="G82" s="25">
        <v>120</v>
      </c>
      <c r="H82" s="26">
        <v>0</v>
      </c>
      <c r="I82" s="26">
        <f>ROUND(ROUND(H82,2)*ROUND(G82,3),2)</f>
        <v>0</v>
      </c>
      <c r="O82">
        <f>(I82*21)/100</f>
        <v>0</v>
      </c>
      <c r="P82" t="s">
        <v>30</v>
      </c>
    </row>
    <row r="83" spans="1:16" ht="38.25" x14ac:dyDescent="0.2">
      <c r="A83" s="27" t="s">
        <v>57</v>
      </c>
      <c r="E83" s="28" t="s">
        <v>289</v>
      </c>
    </row>
    <row r="84" spans="1:16" ht="51" x14ac:dyDescent="0.2">
      <c r="A84" s="29" t="s">
        <v>59</v>
      </c>
      <c r="E84" s="30" t="s">
        <v>285</v>
      </c>
    </row>
    <row r="85" spans="1:16" ht="178.5" x14ac:dyDescent="0.2">
      <c r="A85" t="s">
        <v>61</v>
      </c>
      <c r="E85" s="28" t="s">
        <v>290</v>
      </c>
    </row>
    <row r="86" spans="1:16" x14ac:dyDescent="0.2">
      <c r="A86" s="17" t="s">
        <v>52</v>
      </c>
      <c r="B86" s="22" t="s">
        <v>145</v>
      </c>
      <c r="C86" s="22" t="s">
        <v>291</v>
      </c>
      <c r="D86" s="17" t="s">
        <v>54</v>
      </c>
      <c r="E86" s="23" t="s">
        <v>292</v>
      </c>
      <c r="F86" s="24" t="s">
        <v>207</v>
      </c>
      <c r="G86" s="25">
        <v>126</v>
      </c>
      <c r="H86" s="26">
        <v>0</v>
      </c>
      <c r="I86" s="26">
        <f>ROUND(ROUND(H86,2)*ROUND(G86,3),2)</f>
        <v>0</v>
      </c>
      <c r="O86">
        <f>(I86*21)/100</f>
        <v>0</v>
      </c>
      <c r="P86" t="s">
        <v>30</v>
      </c>
    </row>
    <row r="87" spans="1:16" ht="25.5" x14ac:dyDescent="0.2">
      <c r="A87" s="27" t="s">
        <v>57</v>
      </c>
      <c r="E87" s="28" t="s">
        <v>293</v>
      </c>
    </row>
    <row r="88" spans="1:16" ht="51" x14ac:dyDescent="0.2">
      <c r="A88" s="29" t="s">
        <v>59</v>
      </c>
      <c r="E88" s="30" t="s">
        <v>294</v>
      </c>
    </row>
    <row r="89" spans="1:16" x14ac:dyDescent="0.2">
      <c r="A89" t="s">
        <v>61</v>
      </c>
      <c r="E89" s="28" t="s">
        <v>295</v>
      </c>
    </row>
    <row r="90" spans="1:16" x14ac:dyDescent="0.2">
      <c r="A90" s="17" t="s">
        <v>52</v>
      </c>
      <c r="B90" s="22" t="s">
        <v>151</v>
      </c>
      <c r="C90" s="22" t="s">
        <v>296</v>
      </c>
      <c r="D90" s="17" t="s">
        <v>54</v>
      </c>
      <c r="E90" s="23" t="s">
        <v>297</v>
      </c>
      <c r="F90" s="24" t="s">
        <v>207</v>
      </c>
      <c r="G90" s="25">
        <v>108.1</v>
      </c>
      <c r="H90" s="26">
        <v>0</v>
      </c>
      <c r="I90" s="26">
        <f>ROUND(ROUND(H90,2)*ROUND(G90,3),2)</f>
        <v>0</v>
      </c>
      <c r="O90">
        <f>(I90*21)/100</f>
        <v>0</v>
      </c>
      <c r="P90" t="s">
        <v>30</v>
      </c>
    </row>
    <row r="91" spans="1:16" x14ac:dyDescent="0.2">
      <c r="A91" s="27" t="s">
        <v>57</v>
      </c>
      <c r="E91" s="28" t="s">
        <v>298</v>
      </c>
    </row>
    <row r="92" spans="1:16" ht="51" x14ac:dyDescent="0.2">
      <c r="A92" s="29" t="s">
        <v>59</v>
      </c>
      <c r="E92" s="30" t="s">
        <v>299</v>
      </c>
    </row>
    <row r="93" spans="1:16" ht="25.5" x14ac:dyDescent="0.2">
      <c r="A93" t="s">
        <v>61</v>
      </c>
      <c r="E93" s="28" t="s">
        <v>300</v>
      </c>
    </row>
    <row r="94" spans="1:16" x14ac:dyDescent="0.2">
      <c r="A94" s="17" t="s">
        <v>52</v>
      </c>
      <c r="B94" s="22" t="s">
        <v>156</v>
      </c>
      <c r="C94" s="22" t="s">
        <v>301</v>
      </c>
      <c r="D94" s="17" t="s">
        <v>54</v>
      </c>
      <c r="E94" s="23" t="s">
        <v>302</v>
      </c>
      <c r="F94" s="24" t="s">
        <v>207</v>
      </c>
      <c r="G94" s="25">
        <v>43</v>
      </c>
      <c r="H94" s="26">
        <v>0</v>
      </c>
      <c r="I94" s="26">
        <f>ROUND(ROUND(H94,2)*ROUND(G94,3),2)</f>
        <v>0</v>
      </c>
      <c r="O94">
        <f>(I94*21)/100</f>
        <v>0</v>
      </c>
      <c r="P94" t="s">
        <v>30</v>
      </c>
    </row>
    <row r="95" spans="1:16" x14ac:dyDescent="0.2">
      <c r="A95" s="27" t="s">
        <v>57</v>
      </c>
      <c r="E95" s="28" t="s">
        <v>298</v>
      </c>
    </row>
    <row r="96" spans="1:16" ht="51" x14ac:dyDescent="0.2">
      <c r="A96" s="29" t="s">
        <v>59</v>
      </c>
      <c r="E96" s="30" t="s">
        <v>303</v>
      </c>
    </row>
    <row r="97" spans="1:16" ht="25.5" x14ac:dyDescent="0.2">
      <c r="A97" t="s">
        <v>61</v>
      </c>
      <c r="E97" s="28" t="s">
        <v>304</v>
      </c>
    </row>
    <row r="98" spans="1:16" x14ac:dyDescent="0.2">
      <c r="A98" s="17" t="s">
        <v>52</v>
      </c>
      <c r="B98" s="22" t="s">
        <v>162</v>
      </c>
      <c r="C98" s="22" t="s">
        <v>305</v>
      </c>
      <c r="D98" s="17" t="s">
        <v>54</v>
      </c>
      <c r="E98" s="23" t="s">
        <v>306</v>
      </c>
      <c r="F98" s="24" t="s">
        <v>207</v>
      </c>
      <c r="G98" s="25">
        <v>151.1</v>
      </c>
      <c r="H98" s="26">
        <v>0</v>
      </c>
      <c r="I98" s="26">
        <f>ROUND(ROUND(H98,2)*ROUND(G98,3),2)</f>
        <v>0</v>
      </c>
      <c r="O98">
        <f>(I98*21)/100</f>
        <v>0</v>
      </c>
      <c r="P98" t="s">
        <v>30</v>
      </c>
    </row>
    <row r="99" spans="1:16" x14ac:dyDescent="0.2">
      <c r="A99" s="27" t="s">
        <v>57</v>
      </c>
      <c r="E99" s="28" t="s">
        <v>298</v>
      </c>
    </row>
    <row r="100" spans="1:16" ht="51" x14ac:dyDescent="0.2">
      <c r="A100" s="29" t="s">
        <v>59</v>
      </c>
      <c r="E100" s="30" t="s">
        <v>307</v>
      </c>
    </row>
    <row r="101" spans="1:16" ht="25.5" x14ac:dyDescent="0.2">
      <c r="A101" t="s">
        <v>61</v>
      </c>
      <c r="E101" s="28" t="s">
        <v>308</v>
      </c>
    </row>
    <row r="102" spans="1:16" x14ac:dyDescent="0.2">
      <c r="A102" s="17" t="s">
        <v>52</v>
      </c>
      <c r="B102" s="22" t="s">
        <v>166</v>
      </c>
      <c r="C102" s="22" t="s">
        <v>309</v>
      </c>
      <c r="D102" s="17" t="s">
        <v>54</v>
      </c>
      <c r="E102" s="23" t="s">
        <v>310</v>
      </c>
      <c r="F102" s="24" t="s">
        <v>207</v>
      </c>
      <c r="G102" s="25">
        <v>108.1</v>
      </c>
      <c r="H102" s="26">
        <v>0</v>
      </c>
      <c r="I102" s="26">
        <f>ROUND(ROUND(H102,2)*ROUND(G102,3),2)</f>
        <v>0</v>
      </c>
      <c r="O102">
        <f>(I102*21)/100</f>
        <v>0</v>
      </c>
      <c r="P102" t="s">
        <v>30</v>
      </c>
    </row>
    <row r="103" spans="1:16" ht="51" x14ac:dyDescent="0.2">
      <c r="A103" s="27" t="s">
        <v>57</v>
      </c>
      <c r="E103" s="28" t="s">
        <v>311</v>
      </c>
    </row>
    <row r="104" spans="1:16" ht="51" x14ac:dyDescent="0.2">
      <c r="A104" s="29" t="s">
        <v>59</v>
      </c>
      <c r="E104" s="30" t="s">
        <v>299</v>
      </c>
    </row>
    <row r="105" spans="1:16" ht="25.5" x14ac:dyDescent="0.2">
      <c r="A105" t="s">
        <v>61</v>
      </c>
      <c r="E105" s="28" t="s">
        <v>312</v>
      </c>
    </row>
    <row r="106" spans="1:16" x14ac:dyDescent="0.2">
      <c r="A106" s="17" t="s">
        <v>52</v>
      </c>
      <c r="B106" s="22" t="s">
        <v>170</v>
      </c>
      <c r="C106" s="22" t="s">
        <v>313</v>
      </c>
      <c r="D106" s="17" t="s">
        <v>54</v>
      </c>
      <c r="E106" s="23" t="s">
        <v>314</v>
      </c>
      <c r="F106" s="24" t="s">
        <v>56</v>
      </c>
      <c r="G106" s="25">
        <v>1</v>
      </c>
      <c r="H106" s="26">
        <v>0</v>
      </c>
      <c r="I106" s="26">
        <f>ROUND(ROUND(H106,2)*ROUND(G106,3),2)</f>
        <v>0</v>
      </c>
      <c r="O106">
        <f>(I106*21)/100</f>
        <v>0</v>
      </c>
      <c r="P106" t="s">
        <v>30</v>
      </c>
    </row>
    <row r="107" spans="1:16" x14ac:dyDescent="0.2">
      <c r="A107" s="27" t="s">
        <v>57</v>
      </c>
      <c r="E107" s="28" t="s">
        <v>315</v>
      </c>
    </row>
    <row r="108" spans="1:16" ht="51" x14ac:dyDescent="0.2">
      <c r="A108" s="29" t="s">
        <v>59</v>
      </c>
      <c r="E108" s="30" t="s">
        <v>236</v>
      </c>
    </row>
    <row r="109" spans="1:16" ht="102" x14ac:dyDescent="0.2">
      <c r="A109" t="s">
        <v>61</v>
      </c>
      <c r="E109" s="28" t="s">
        <v>316</v>
      </c>
    </row>
    <row r="110" spans="1:16" x14ac:dyDescent="0.2">
      <c r="A110" s="17" t="s">
        <v>52</v>
      </c>
      <c r="B110" s="22" t="s">
        <v>176</v>
      </c>
      <c r="C110" s="22" t="s">
        <v>317</v>
      </c>
      <c r="D110" s="17" t="s">
        <v>54</v>
      </c>
      <c r="E110" s="23" t="s">
        <v>318</v>
      </c>
      <c r="F110" s="24" t="s">
        <v>56</v>
      </c>
      <c r="G110" s="25">
        <v>1</v>
      </c>
      <c r="H110" s="26">
        <v>0</v>
      </c>
      <c r="I110" s="26">
        <f>ROUND(ROUND(H110,2)*ROUND(G110,3),2)</f>
        <v>0</v>
      </c>
      <c r="O110">
        <f>(I110*21)/100</f>
        <v>0</v>
      </c>
      <c r="P110" t="s">
        <v>30</v>
      </c>
    </row>
    <row r="111" spans="1:16" ht="25.5" x14ac:dyDescent="0.2">
      <c r="A111" s="27" t="s">
        <v>57</v>
      </c>
      <c r="E111" s="28" t="s">
        <v>319</v>
      </c>
    </row>
    <row r="112" spans="1:16" ht="51" x14ac:dyDescent="0.2">
      <c r="A112" s="29" t="s">
        <v>59</v>
      </c>
      <c r="E112" s="30" t="s">
        <v>236</v>
      </c>
    </row>
    <row r="113" spans="1:18" ht="38.25" x14ac:dyDescent="0.2">
      <c r="A113" t="s">
        <v>61</v>
      </c>
      <c r="E113" s="28" t="s">
        <v>320</v>
      </c>
    </row>
    <row r="114" spans="1:18" x14ac:dyDescent="0.2">
      <c r="A114" s="17" t="s">
        <v>52</v>
      </c>
      <c r="B114" s="22" t="s">
        <v>181</v>
      </c>
      <c r="C114" s="22" t="s">
        <v>321</v>
      </c>
      <c r="D114" s="17" t="s">
        <v>54</v>
      </c>
      <c r="E114" s="23" t="s">
        <v>322</v>
      </c>
      <c r="F114" s="24" t="s">
        <v>56</v>
      </c>
      <c r="G114" s="25">
        <v>1</v>
      </c>
      <c r="H114" s="26">
        <v>0</v>
      </c>
      <c r="I114" s="26">
        <f>ROUND(ROUND(H114,2)*ROUND(G114,3),2)</f>
        <v>0</v>
      </c>
      <c r="O114">
        <f>(I114*21)/100</f>
        <v>0</v>
      </c>
      <c r="P114" t="s">
        <v>30</v>
      </c>
    </row>
    <row r="115" spans="1:18" ht="38.25" x14ac:dyDescent="0.2">
      <c r="A115" s="27" t="s">
        <v>57</v>
      </c>
      <c r="E115" s="28" t="s">
        <v>323</v>
      </c>
    </row>
    <row r="116" spans="1:18" ht="51" x14ac:dyDescent="0.2">
      <c r="A116" s="29" t="s">
        <v>59</v>
      </c>
      <c r="E116" s="30" t="s">
        <v>236</v>
      </c>
    </row>
    <row r="117" spans="1:18" ht="38.25" x14ac:dyDescent="0.2">
      <c r="A117" t="s">
        <v>61</v>
      </c>
      <c r="E117" s="28" t="s">
        <v>324</v>
      </c>
    </row>
    <row r="118" spans="1:18" ht="12.75" customHeight="1" x14ac:dyDescent="0.2">
      <c r="A118" s="2" t="s">
        <v>50</v>
      </c>
      <c r="B118" s="2"/>
      <c r="C118" s="31" t="s">
        <v>30</v>
      </c>
      <c r="D118" s="2"/>
      <c r="E118" s="20" t="s">
        <v>325</v>
      </c>
      <c r="F118" s="2"/>
      <c r="G118" s="2"/>
      <c r="H118" s="2"/>
      <c r="I118" s="32">
        <f>0+Q118</f>
        <v>0</v>
      </c>
      <c r="O118">
        <f>0+R118</f>
        <v>0</v>
      </c>
      <c r="Q118">
        <f>0+I119+I123+I127+I131+I135+I139+I143+I147</f>
        <v>0</v>
      </c>
      <c r="R118">
        <f>0+O119+O123+O127+O131+O135+O139+O143+O147</f>
        <v>0</v>
      </c>
    </row>
    <row r="119" spans="1:18" x14ac:dyDescent="0.2">
      <c r="A119" s="17" t="s">
        <v>52</v>
      </c>
      <c r="B119" s="22" t="s">
        <v>184</v>
      </c>
      <c r="C119" s="22" t="s">
        <v>326</v>
      </c>
      <c r="D119" s="17" t="s">
        <v>54</v>
      </c>
      <c r="E119" s="23" t="s">
        <v>327</v>
      </c>
      <c r="F119" s="24" t="s">
        <v>101</v>
      </c>
      <c r="G119" s="25">
        <v>100.64700000000001</v>
      </c>
      <c r="H119" s="26">
        <v>0</v>
      </c>
      <c r="I119" s="26">
        <f>ROUND(ROUND(H119,2)*ROUND(G119,3),2)</f>
        <v>0</v>
      </c>
      <c r="O119">
        <f>(I119*21)/100</f>
        <v>0</v>
      </c>
      <c r="P119" t="s">
        <v>30</v>
      </c>
    </row>
    <row r="120" spans="1:18" ht="51" x14ac:dyDescent="0.2">
      <c r="A120" s="27" t="s">
        <v>57</v>
      </c>
      <c r="E120" s="28" t="s">
        <v>328</v>
      </c>
    </row>
    <row r="121" spans="1:18" ht="51" x14ac:dyDescent="0.2">
      <c r="A121" s="29" t="s">
        <v>59</v>
      </c>
      <c r="E121" s="30" t="s">
        <v>329</v>
      </c>
    </row>
    <row r="122" spans="1:18" ht="331.5" x14ac:dyDescent="0.2">
      <c r="A122" t="s">
        <v>61</v>
      </c>
      <c r="E122" s="28" t="s">
        <v>330</v>
      </c>
    </row>
    <row r="123" spans="1:18" x14ac:dyDescent="0.2">
      <c r="A123" s="17" t="s">
        <v>52</v>
      </c>
      <c r="B123" s="22" t="s">
        <v>331</v>
      </c>
      <c r="C123" s="22" t="s">
        <v>332</v>
      </c>
      <c r="D123" s="17" t="s">
        <v>54</v>
      </c>
      <c r="E123" s="23" t="s">
        <v>333</v>
      </c>
      <c r="F123" s="24" t="s">
        <v>78</v>
      </c>
      <c r="G123" s="25">
        <v>10.134</v>
      </c>
      <c r="H123" s="26">
        <v>0</v>
      </c>
      <c r="I123" s="26">
        <f>ROUND(ROUND(H123,2)*ROUND(G123,3),2)</f>
        <v>0</v>
      </c>
      <c r="O123">
        <f>(I123*21)/100</f>
        <v>0</v>
      </c>
      <c r="P123" t="s">
        <v>30</v>
      </c>
    </row>
    <row r="124" spans="1:18" x14ac:dyDescent="0.2">
      <c r="A124" s="27" t="s">
        <v>57</v>
      </c>
      <c r="E124" s="28" t="s">
        <v>334</v>
      </c>
    </row>
    <row r="125" spans="1:18" ht="51" x14ac:dyDescent="0.2">
      <c r="A125" s="29" t="s">
        <v>59</v>
      </c>
      <c r="E125" s="30" t="s">
        <v>335</v>
      </c>
    </row>
    <row r="126" spans="1:18" ht="178.5" x14ac:dyDescent="0.2">
      <c r="A126" t="s">
        <v>61</v>
      </c>
      <c r="E126" s="28" t="s">
        <v>336</v>
      </c>
    </row>
    <row r="127" spans="1:18" x14ac:dyDescent="0.2">
      <c r="A127" s="17" t="s">
        <v>52</v>
      </c>
      <c r="B127" s="22" t="s">
        <v>337</v>
      </c>
      <c r="C127" s="22" t="s">
        <v>338</v>
      </c>
      <c r="D127" s="17" t="s">
        <v>54</v>
      </c>
      <c r="E127" s="23" t="s">
        <v>339</v>
      </c>
      <c r="F127" s="24" t="s">
        <v>78</v>
      </c>
      <c r="G127" s="25">
        <v>8.8610000000000007</v>
      </c>
      <c r="H127" s="26">
        <v>0</v>
      </c>
      <c r="I127" s="26">
        <f>ROUND(ROUND(H127,2)*ROUND(G127,3),2)</f>
        <v>0</v>
      </c>
      <c r="O127">
        <f>(I127*21)/100</f>
        <v>0</v>
      </c>
      <c r="P127" t="s">
        <v>30</v>
      </c>
    </row>
    <row r="128" spans="1:18" x14ac:dyDescent="0.2">
      <c r="A128" s="27" t="s">
        <v>57</v>
      </c>
      <c r="E128" s="28" t="s">
        <v>340</v>
      </c>
    </row>
    <row r="129" spans="1:16" ht="51" x14ac:dyDescent="0.2">
      <c r="A129" s="29" t="s">
        <v>59</v>
      </c>
      <c r="E129" s="30" t="s">
        <v>341</v>
      </c>
    </row>
    <row r="130" spans="1:16" ht="38.25" x14ac:dyDescent="0.2">
      <c r="A130" t="s">
        <v>61</v>
      </c>
      <c r="E130" s="28" t="s">
        <v>342</v>
      </c>
    </row>
    <row r="131" spans="1:16" x14ac:dyDescent="0.2">
      <c r="A131" s="17" t="s">
        <v>52</v>
      </c>
      <c r="B131" s="22" t="s">
        <v>343</v>
      </c>
      <c r="C131" s="22" t="s">
        <v>344</v>
      </c>
      <c r="D131" s="17" t="s">
        <v>54</v>
      </c>
      <c r="E131" s="23" t="s">
        <v>345</v>
      </c>
      <c r="F131" s="24" t="s">
        <v>207</v>
      </c>
      <c r="G131" s="25">
        <v>146.9</v>
      </c>
      <c r="H131" s="26">
        <v>0</v>
      </c>
      <c r="I131" s="26">
        <f>ROUND(ROUND(H131,2)*ROUND(G131,3),2)</f>
        <v>0</v>
      </c>
      <c r="O131">
        <f>(I131*21)/100</f>
        <v>0</v>
      </c>
      <c r="P131" t="s">
        <v>30</v>
      </c>
    </row>
    <row r="132" spans="1:16" x14ac:dyDescent="0.2">
      <c r="A132" s="27" t="s">
        <v>57</v>
      </c>
      <c r="E132" s="28" t="s">
        <v>340</v>
      </c>
    </row>
    <row r="133" spans="1:16" ht="51" x14ac:dyDescent="0.2">
      <c r="A133" s="29" t="s">
        <v>59</v>
      </c>
      <c r="E133" s="30" t="s">
        <v>346</v>
      </c>
    </row>
    <row r="134" spans="1:16" ht="25.5" x14ac:dyDescent="0.2">
      <c r="A134" t="s">
        <v>61</v>
      </c>
      <c r="E134" s="28" t="s">
        <v>347</v>
      </c>
    </row>
    <row r="135" spans="1:16" ht="25.5" x14ac:dyDescent="0.2">
      <c r="A135" s="17" t="s">
        <v>52</v>
      </c>
      <c r="B135" s="22" t="s">
        <v>348</v>
      </c>
      <c r="C135" s="22" t="s">
        <v>349</v>
      </c>
      <c r="D135" s="17" t="s">
        <v>54</v>
      </c>
      <c r="E135" s="23" t="s">
        <v>350</v>
      </c>
      <c r="F135" s="24" t="s">
        <v>113</v>
      </c>
      <c r="G135" s="25">
        <v>208</v>
      </c>
      <c r="H135" s="26">
        <v>0</v>
      </c>
      <c r="I135" s="26">
        <f>ROUND(ROUND(H135,2)*ROUND(G135,3),2)</f>
        <v>0</v>
      </c>
      <c r="O135">
        <f>(I135*21)/100</f>
        <v>0</v>
      </c>
      <c r="P135" t="s">
        <v>30</v>
      </c>
    </row>
    <row r="136" spans="1:16" ht="25.5" x14ac:dyDescent="0.2">
      <c r="A136" s="27" t="s">
        <v>57</v>
      </c>
      <c r="E136" s="28" t="s">
        <v>351</v>
      </c>
    </row>
    <row r="137" spans="1:16" ht="51" x14ac:dyDescent="0.2">
      <c r="A137" s="29" t="s">
        <v>59</v>
      </c>
      <c r="E137" s="30" t="s">
        <v>352</v>
      </c>
    </row>
    <row r="138" spans="1:16" ht="38.25" x14ac:dyDescent="0.2">
      <c r="A138" t="s">
        <v>61</v>
      </c>
      <c r="E138" s="28" t="s">
        <v>353</v>
      </c>
    </row>
    <row r="139" spans="1:16" x14ac:dyDescent="0.2">
      <c r="A139" s="17" t="s">
        <v>52</v>
      </c>
      <c r="B139" s="22" t="s">
        <v>354</v>
      </c>
      <c r="C139" s="22" t="s">
        <v>355</v>
      </c>
      <c r="D139" s="17" t="s">
        <v>54</v>
      </c>
      <c r="E139" s="23" t="s">
        <v>356</v>
      </c>
      <c r="F139" s="24" t="s">
        <v>113</v>
      </c>
      <c r="G139" s="25">
        <v>158.19999999999999</v>
      </c>
      <c r="H139" s="26">
        <v>0</v>
      </c>
      <c r="I139" s="26">
        <f>ROUND(ROUND(H139,2)*ROUND(G139,3),2)</f>
        <v>0</v>
      </c>
      <c r="O139">
        <f>(I139*21)/100</f>
        <v>0</v>
      </c>
      <c r="P139" t="s">
        <v>30</v>
      </c>
    </row>
    <row r="140" spans="1:16" ht="38.25" x14ac:dyDescent="0.2">
      <c r="A140" s="27" t="s">
        <v>57</v>
      </c>
      <c r="E140" s="28" t="s">
        <v>357</v>
      </c>
    </row>
    <row r="141" spans="1:16" ht="51" x14ac:dyDescent="0.2">
      <c r="A141" s="29" t="s">
        <v>59</v>
      </c>
      <c r="E141" s="30" t="s">
        <v>358</v>
      </c>
    </row>
    <row r="142" spans="1:16" ht="114.75" x14ac:dyDescent="0.2">
      <c r="A142" t="s">
        <v>61</v>
      </c>
      <c r="E142" s="28" t="s">
        <v>359</v>
      </c>
    </row>
    <row r="143" spans="1:16" x14ac:dyDescent="0.2">
      <c r="A143" s="17" t="s">
        <v>52</v>
      </c>
      <c r="B143" s="22" t="s">
        <v>360</v>
      </c>
      <c r="C143" s="22" t="s">
        <v>361</v>
      </c>
      <c r="D143" s="17" t="s">
        <v>54</v>
      </c>
      <c r="E143" s="23" t="s">
        <v>362</v>
      </c>
      <c r="F143" s="24" t="s">
        <v>101</v>
      </c>
      <c r="G143" s="25">
        <v>50.2</v>
      </c>
      <c r="H143" s="26">
        <v>0</v>
      </c>
      <c r="I143" s="26">
        <f>ROUND(ROUND(H143,2)*ROUND(G143,3),2)</f>
        <v>0</v>
      </c>
      <c r="O143">
        <f>(I143*21)/100</f>
        <v>0</v>
      </c>
      <c r="P143" t="s">
        <v>30</v>
      </c>
    </row>
    <row r="144" spans="1:16" ht="51" x14ac:dyDescent="0.2">
      <c r="A144" s="27" t="s">
        <v>57</v>
      </c>
      <c r="E144" s="28" t="s">
        <v>363</v>
      </c>
    </row>
    <row r="145" spans="1:18" ht="51" x14ac:dyDescent="0.2">
      <c r="A145" s="29" t="s">
        <v>59</v>
      </c>
      <c r="E145" s="30" t="s">
        <v>364</v>
      </c>
    </row>
    <row r="146" spans="1:18" ht="280.5" x14ac:dyDescent="0.2">
      <c r="A146" t="s">
        <v>61</v>
      </c>
      <c r="E146" s="28" t="s">
        <v>365</v>
      </c>
    </row>
    <row r="147" spans="1:18" x14ac:dyDescent="0.2">
      <c r="A147" s="17" t="s">
        <v>52</v>
      </c>
      <c r="B147" s="22" t="s">
        <v>366</v>
      </c>
      <c r="C147" s="22" t="s">
        <v>367</v>
      </c>
      <c r="D147" s="17" t="s">
        <v>54</v>
      </c>
      <c r="E147" s="23" t="s">
        <v>368</v>
      </c>
      <c r="F147" s="24" t="s">
        <v>78</v>
      </c>
      <c r="G147" s="25">
        <v>4.84</v>
      </c>
      <c r="H147" s="26">
        <v>0</v>
      </c>
      <c r="I147" s="26">
        <f>ROUND(ROUND(H147,2)*ROUND(G147,3),2)</f>
        <v>0</v>
      </c>
      <c r="O147">
        <f>(I147*21)/100</f>
        <v>0</v>
      </c>
      <c r="P147" t="s">
        <v>30</v>
      </c>
    </row>
    <row r="148" spans="1:18" ht="38.25" x14ac:dyDescent="0.2">
      <c r="A148" s="27" t="s">
        <v>57</v>
      </c>
      <c r="E148" s="28" t="s">
        <v>369</v>
      </c>
    </row>
    <row r="149" spans="1:18" ht="51" x14ac:dyDescent="0.2">
      <c r="A149" s="29" t="s">
        <v>59</v>
      </c>
      <c r="E149" s="30" t="s">
        <v>370</v>
      </c>
    </row>
    <row r="150" spans="1:18" ht="191.25" x14ac:dyDescent="0.2">
      <c r="A150" t="s">
        <v>61</v>
      </c>
      <c r="E150" s="28" t="s">
        <v>371</v>
      </c>
    </row>
    <row r="151" spans="1:18" ht="12.75" customHeight="1" x14ac:dyDescent="0.2">
      <c r="A151" s="2" t="s">
        <v>50</v>
      </c>
      <c r="B151" s="2"/>
      <c r="C151" s="31" t="s">
        <v>29</v>
      </c>
      <c r="D151" s="2"/>
      <c r="E151" s="20" t="s">
        <v>372</v>
      </c>
      <c r="F151" s="2"/>
      <c r="G151" s="2"/>
      <c r="H151" s="2"/>
      <c r="I151" s="32">
        <f>0+Q151</f>
        <v>0</v>
      </c>
      <c r="O151">
        <f>0+R151</f>
        <v>0</v>
      </c>
      <c r="Q151">
        <f>0+I152+I156+I160+I164+I168+I172+I176</f>
        <v>0</v>
      </c>
      <c r="R151">
        <f>0+O152+O156+O160+O164+O168+O172+O176</f>
        <v>0</v>
      </c>
    </row>
    <row r="152" spans="1:18" x14ac:dyDescent="0.2">
      <c r="A152" s="17" t="s">
        <v>52</v>
      </c>
      <c r="B152" s="22" t="s">
        <v>373</v>
      </c>
      <c r="C152" s="22" t="s">
        <v>374</v>
      </c>
      <c r="D152" s="17" t="s">
        <v>54</v>
      </c>
      <c r="E152" s="23" t="s">
        <v>375</v>
      </c>
      <c r="F152" s="24" t="s">
        <v>101</v>
      </c>
      <c r="G152" s="25">
        <v>3.6</v>
      </c>
      <c r="H152" s="26">
        <v>0</v>
      </c>
      <c r="I152" s="26">
        <f>ROUND(ROUND(H152,2)*ROUND(G152,3),2)</f>
        <v>0</v>
      </c>
      <c r="O152">
        <f>(I152*21)/100</f>
        <v>0</v>
      </c>
      <c r="P152" t="s">
        <v>30</v>
      </c>
    </row>
    <row r="153" spans="1:18" ht="25.5" x14ac:dyDescent="0.2">
      <c r="A153" s="27" t="s">
        <v>57</v>
      </c>
      <c r="E153" s="28" t="s">
        <v>376</v>
      </c>
    </row>
    <row r="154" spans="1:18" ht="51" x14ac:dyDescent="0.2">
      <c r="A154" s="29" t="s">
        <v>59</v>
      </c>
      <c r="E154" s="30" t="s">
        <v>377</v>
      </c>
    </row>
    <row r="155" spans="1:18" ht="280.5" x14ac:dyDescent="0.2">
      <c r="A155" t="s">
        <v>61</v>
      </c>
      <c r="E155" s="28" t="s">
        <v>378</v>
      </c>
    </row>
    <row r="156" spans="1:18" x14ac:dyDescent="0.2">
      <c r="A156" s="17" t="s">
        <v>52</v>
      </c>
      <c r="B156" s="22" t="s">
        <v>379</v>
      </c>
      <c r="C156" s="22" t="s">
        <v>380</v>
      </c>
      <c r="D156" s="17" t="s">
        <v>54</v>
      </c>
      <c r="E156" s="23" t="s">
        <v>381</v>
      </c>
      <c r="F156" s="24" t="s">
        <v>78</v>
      </c>
      <c r="G156" s="25">
        <v>0.23400000000000001</v>
      </c>
      <c r="H156" s="26">
        <v>0</v>
      </c>
      <c r="I156" s="26">
        <f>ROUND(ROUND(H156,2)*ROUND(G156,3),2)</f>
        <v>0</v>
      </c>
      <c r="O156">
        <f>(I156*21)/100</f>
        <v>0</v>
      </c>
      <c r="P156" t="s">
        <v>30</v>
      </c>
    </row>
    <row r="157" spans="1:18" ht="25.5" x14ac:dyDescent="0.2">
      <c r="A157" s="27" t="s">
        <v>57</v>
      </c>
      <c r="E157" s="28" t="s">
        <v>382</v>
      </c>
    </row>
    <row r="158" spans="1:18" ht="51" x14ac:dyDescent="0.2">
      <c r="A158" s="29" t="s">
        <v>59</v>
      </c>
      <c r="E158" s="30" t="s">
        <v>383</v>
      </c>
    </row>
    <row r="159" spans="1:18" ht="165.75" x14ac:dyDescent="0.2">
      <c r="A159" t="s">
        <v>61</v>
      </c>
      <c r="E159" s="28" t="s">
        <v>384</v>
      </c>
    </row>
    <row r="160" spans="1:18" x14ac:dyDescent="0.2">
      <c r="A160" s="17" t="s">
        <v>52</v>
      </c>
      <c r="B160" s="22" t="s">
        <v>385</v>
      </c>
      <c r="C160" s="22" t="s">
        <v>386</v>
      </c>
      <c r="D160" s="17" t="s">
        <v>54</v>
      </c>
      <c r="E160" s="23" t="s">
        <v>387</v>
      </c>
      <c r="F160" s="24" t="s">
        <v>101</v>
      </c>
      <c r="G160" s="25">
        <v>72.599999999999994</v>
      </c>
      <c r="H160" s="26">
        <v>0</v>
      </c>
      <c r="I160" s="26">
        <f>ROUND(ROUND(H160,2)*ROUND(G160,3),2)</f>
        <v>0</v>
      </c>
      <c r="O160">
        <f>(I160*21)/100</f>
        <v>0</v>
      </c>
      <c r="P160" t="s">
        <v>30</v>
      </c>
    </row>
    <row r="161" spans="1:16" ht="51" x14ac:dyDescent="0.2">
      <c r="A161" s="27" t="s">
        <v>57</v>
      </c>
      <c r="E161" s="28" t="s">
        <v>388</v>
      </c>
    </row>
    <row r="162" spans="1:16" ht="51" x14ac:dyDescent="0.2">
      <c r="A162" s="29" t="s">
        <v>59</v>
      </c>
      <c r="E162" s="30" t="s">
        <v>389</v>
      </c>
    </row>
    <row r="163" spans="1:16" ht="280.5" x14ac:dyDescent="0.2">
      <c r="A163" t="s">
        <v>61</v>
      </c>
      <c r="E163" s="28" t="s">
        <v>390</v>
      </c>
    </row>
    <row r="164" spans="1:16" x14ac:dyDescent="0.2">
      <c r="A164" s="17" t="s">
        <v>52</v>
      </c>
      <c r="B164" s="22" t="s">
        <v>391</v>
      </c>
      <c r="C164" s="22" t="s">
        <v>392</v>
      </c>
      <c r="D164" s="17" t="s">
        <v>54</v>
      </c>
      <c r="E164" s="23" t="s">
        <v>393</v>
      </c>
      <c r="F164" s="24" t="s">
        <v>101</v>
      </c>
      <c r="G164" s="25">
        <v>1.6</v>
      </c>
      <c r="H164" s="26">
        <v>0</v>
      </c>
      <c r="I164" s="26">
        <f>ROUND(ROUND(H164,2)*ROUND(G164,3),2)</f>
        <v>0</v>
      </c>
      <c r="O164">
        <f>(I164*21)/100</f>
        <v>0</v>
      </c>
      <c r="P164" t="s">
        <v>30</v>
      </c>
    </row>
    <row r="165" spans="1:16" ht="51" x14ac:dyDescent="0.2">
      <c r="A165" s="27" t="s">
        <v>57</v>
      </c>
      <c r="E165" s="28" t="s">
        <v>394</v>
      </c>
    </row>
    <row r="166" spans="1:16" ht="51" x14ac:dyDescent="0.2">
      <c r="A166" s="29" t="s">
        <v>59</v>
      </c>
      <c r="E166" s="30" t="s">
        <v>395</v>
      </c>
    </row>
    <row r="167" spans="1:16" ht="280.5" x14ac:dyDescent="0.2">
      <c r="A167" t="s">
        <v>61</v>
      </c>
      <c r="E167" s="28" t="s">
        <v>390</v>
      </c>
    </row>
    <row r="168" spans="1:16" x14ac:dyDescent="0.2">
      <c r="A168" s="17" t="s">
        <v>52</v>
      </c>
      <c r="B168" s="22" t="s">
        <v>396</v>
      </c>
      <c r="C168" s="22" t="s">
        <v>397</v>
      </c>
      <c r="D168" s="17" t="s">
        <v>54</v>
      </c>
      <c r="E168" s="23" t="s">
        <v>398</v>
      </c>
      <c r="F168" s="24" t="s">
        <v>78</v>
      </c>
      <c r="G168" s="25">
        <v>9.1660000000000004</v>
      </c>
      <c r="H168" s="26">
        <v>0</v>
      </c>
      <c r="I168" s="26">
        <f>ROUND(ROUND(H168,2)*ROUND(G168,3),2)</f>
        <v>0</v>
      </c>
      <c r="O168">
        <f>(I168*21)/100</f>
        <v>0</v>
      </c>
      <c r="P168" t="s">
        <v>30</v>
      </c>
    </row>
    <row r="169" spans="1:16" ht="38.25" x14ac:dyDescent="0.2">
      <c r="A169" s="27" t="s">
        <v>57</v>
      </c>
      <c r="E169" s="28" t="s">
        <v>399</v>
      </c>
    </row>
    <row r="170" spans="1:16" ht="51" x14ac:dyDescent="0.2">
      <c r="A170" s="29" t="s">
        <v>59</v>
      </c>
      <c r="E170" s="30" t="s">
        <v>400</v>
      </c>
    </row>
    <row r="171" spans="1:16" ht="191.25" x14ac:dyDescent="0.2">
      <c r="A171" t="s">
        <v>61</v>
      </c>
      <c r="E171" s="28" t="s">
        <v>371</v>
      </c>
    </row>
    <row r="172" spans="1:16" x14ac:dyDescent="0.2">
      <c r="A172" s="17" t="s">
        <v>52</v>
      </c>
      <c r="B172" s="22" t="s">
        <v>401</v>
      </c>
      <c r="C172" s="22" t="s">
        <v>402</v>
      </c>
      <c r="D172" s="17" t="s">
        <v>54</v>
      </c>
      <c r="E172" s="23" t="s">
        <v>403</v>
      </c>
      <c r="F172" s="24" t="s">
        <v>404</v>
      </c>
      <c r="G172" s="25">
        <v>1567</v>
      </c>
      <c r="H172" s="26">
        <v>0</v>
      </c>
      <c r="I172" s="26">
        <f>ROUND(ROUND(H172,2)*ROUND(G172,3),2)</f>
        <v>0</v>
      </c>
      <c r="O172">
        <f>(I172*21)/100</f>
        <v>0</v>
      </c>
      <c r="P172" t="s">
        <v>30</v>
      </c>
    </row>
    <row r="173" spans="1:16" ht="63.75" x14ac:dyDescent="0.2">
      <c r="A173" s="27" t="s">
        <v>57</v>
      </c>
      <c r="E173" s="28" t="s">
        <v>405</v>
      </c>
    </row>
    <row r="174" spans="1:16" ht="51" x14ac:dyDescent="0.2">
      <c r="A174" s="29" t="s">
        <v>59</v>
      </c>
      <c r="E174" s="30" t="s">
        <v>406</v>
      </c>
    </row>
    <row r="175" spans="1:16" ht="216.75" x14ac:dyDescent="0.2">
      <c r="A175" t="s">
        <v>61</v>
      </c>
      <c r="E175" s="28" t="s">
        <v>407</v>
      </c>
    </row>
    <row r="176" spans="1:16" x14ac:dyDescent="0.2">
      <c r="A176" s="17" t="s">
        <v>52</v>
      </c>
      <c r="B176" s="22" t="s">
        <v>408</v>
      </c>
      <c r="C176" s="22" t="s">
        <v>409</v>
      </c>
      <c r="D176" s="17" t="s">
        <v>54</v>
      </c>
      <c r="E176" s="23" t="s">
        <v>410</v>
      </c>
      <c r="F176" s="24" t="s">
        <v>56</v>
      </c>
      <c r="G176" s="25">
        <v>1</v>
      </c>
      <c r="H176" s="26">
        <v>0</v>
      </c>
      <c r="I176" s="26">
        <f>ROUND(ROUND(H176,2)*ROUND(G176,3),2)</f>
        <v>0</v>
      </c>
      <c r="O176">
        <f>(I176*21)/100</f>
        <v>0</v>
      </c>
      <c r="P176" t="s">
        <v>30</v>
      </c>
    </row>
    <row r="177" spans="1:18" ht="51" x14ac:dyDescent="0.2">
      <c r="A177" s="27" t="s">
        <v>57</v>
      </c>
      <c r="E177" s="28" t="s">
        <v>411</v>
      </c>
    </row>
    <row r="178" spans="1:18" ht="51" x14ac:dyDescent="0.2">
      <c r="A178" s="29" t="s">
        <v>59</v>
      </c>
      <c r="E178" s="30" t="s">
        <v>236</v>
      </c>
    </row>
    <row r="179" spans="1:18" ht="280.5" x14ac:dyDescent="0.2">
      <c r="A179" t="s">
        <v>61</v>
      </c>
      <c r="E179" s="28" t="s">
        <v>390</v>
      </c>
    </row>
    <row r="180" spans="1:18" ht="12.75" customHeight="1" x14ac:dyDescent="0.2">
      <c r="A180" s="2" t="s">
        <v>50</v>
      </c>
      <c r="B180" s="2"/>
      <c r="C180" s="31" t="s">
        <v>40</v>
      </c>
      <c r="D180" s="2"/>
      <c r="E180" s="20" t="s">
        <v>412</v>
      </c>
      <c r="F180" s="2"/>
      <c r="G180" s="2"/>
      <c r="H180" s="2"/>
      <c r="I180" s="32">
        <f>0+Q180</f>
        <v>0</v>
      </c>
      <c r="O180">
        <f>0+R180</f>
        <v>0</v>
      </c>
      <c r="Q180">
        <f>0+I181+I185+I189+I193+I197+I201+I205+I209+I213+I217+I221</f>
        <v>0</v>
      </c>
      <c r="R180">
        <f>0+O181+O185+O189+O193+O197+O201+O205+O209+O213+O217+O221</f>
        <v>0</v>
      </c>
    </row>
    <row r="181" spans="1:18" x14ac:dyDescent="0.2">
      <c r="A181" s="17" t="s">
        <v>52</v>
      </c>
      <c r="B181" s="22" t="s">
        <v>413</v>
      </c>
      <c r="C181" s="22" t="s">
        <v>414</v>
      </c>
      <c r="D181" s="17" t="s">
        <v>54</v>
      </c>
      <c r="E181" s="23" t="s">
        <v>415</v>
      </c>
      <c r="F181" s="24" t="s">
        <v>71</v>
      </c>
      <c r="G181" s="25">
        <v>4</v>
      </c>
      <c r="H181" s="26">
        <v>0</v>
      </c>
      <c r="I181" s="26">
        <f>ROUND(ROUND(H181,2)*ROUND(G181,3),2)</f>
        <v>0</v>
      </c>
      <c r="O181">
        <f>(I181*21)/100</f>
        <v>0</v>
      </c>
      <c r="P181" t="s">
        <v>30</v>
      </c>
    </row>
    <row r="182" spans="1:18" ht="51" x14ac:dyDescent="0.2">
      <c r="A182" s="27" t="s">
        <v>57</v>
      </c>
      <c r="E182" s="28" t="s">
        <v>416</v>
      </c>
    </row>
    <row r="183" spans="1:18" ht="51" x14ac:dyDescent="0.2">
      <c r="A183" s="29" t="s">
        <v>59</v>
      </c>
      <c r="E183" s="30" t="s">
        <v>417</v>
      </c>
    </row>
    <row r="184" spans="1:18" ht="153" x14ac:dyDescent="0.2">
      <c r="A184" t="s">
        <v>61</v>
      </c>
      <c r="E184" s="28" t="s">
        <v>418</v>
      </c>
    </row>
    <row r="185" spans="1:18" x14ac:dyDescent="0.2">
      <c r="A185" s="17" t="s">
        <v>52</v>
      </c>
      <c r="B185" s="22" t="s">
        <v>419</v>
      </c>
      <c r="C185" s="22" t="s">
        <v>420</v>
      </c>
      <c r="D185" s="17" t="s">
        <v>54</v>
      </c>
      <c r="E185" s="23" t="s">
        <v>421</v>
      </c>
      <c r="F185" s="24" t="s">
        <v>101</v>
      </c>
      <c r="G185" s="25">
        <v>16.2</v>
      </c>
      <c r="H185" s="26">
        <v>0</v>
      </c>
      <c r="I185" s="26">
        <f>ROUND(ROUND(H185,2)*ROUND(G185,3),2)</f>
        <v>0</v>
      </c>
      <c r="O185">
        <f>(I185*21)/100</f>
        <v>0</v>
      </c>
      <c r="P185" t="s">
        <v>30</v>
      </c>
    </row>
    <row r="186" spans="1:18" ht="38.25" x14ac:dyDescent="0.2">
      <c r="A186" s="27" t="s">
        <v>57</v>
      </c>
      <c r="E186" s="28" t="s">
        <v>422</v>
      </c>
    </row>
    <row r="187" spans="1:18" ht="51" x14ac:dyDescent="0.2">
      <c r="A187" s="29" t="s">
        <v>59</v>
      </c>
      <c r="E187" s="30" t="s">
        <v>423</v>
      </c>
    </row>
    <row r="188" spans="1:18" ht="280.5" x14ac:dyDescent="0.2">
      <c r="A188" t="s">
        <v>61</v>
      </c>
      <c r="E188" s="28" t="s">
        <v>390</v>
      </c>
    </row>
    <row r="189" spans="1:18" x14ac:dyDescent="0.2">
      <c r="A189" s="17" t="s">
        <v>52</v>
      </c>
      <c r="B189" s="22" t="s">
        <v>424</v>
      </c>
      <c r="C189" s="22" t="s">
        <v>425</v>
      </c>
      <c r="D189" s="17" t="s">
        <v>54</v>
      </c>
      <c r="E189" s="23" t="s">
        <v>426</v>
      </c>
      <c r="F189" s="24" t="s">
        <v>101</v>
      </c>
      <c r="G189" s="25">
        <v>23.914999999999999</v>
      </c>
      <c r="H189" s="26">
        <v>0</v>
      </c>
      <c r="I189" s="26">
        <f>ROUND(ROUND(H189,2)*ROUND(G189,3),2)</f>
        <v>0</v>
      </c>
      <c r="O189">
        <f>(I189*21)/100</f>
        <v>0</v>
      </c>
      <c r="P189" t="s">
        <v>30</v>
      </c>
    </row>
    <row r="190" spans="1:18" ht="38.25" x14ac:dyDescent="0.2">
      <c r="A190" s="27" t="s">
        <v>57</v>
      </c>
      <c r="E190" s="28" t="s">
        <v>427</v>
      </c>
    </row>
    <row r="191" spans="1:18" ht="76.5" x14ac:dyDescent="0.2">
      <c r="A191" s="29" t="s">
        <v>59</v>
      </c>
      <c r="E191" s="30" t="s">
        <v>428</v>
      </c>
    </row>
    <row r="192" spans="1:18" ht="280.5" x14ac:dyDescent="0.2">
      <c r="A192" t="s">
        <v>61</v>
      </c>
      <c r="E192" s="28" t="s">
        <v>390</v>
      </c>
    </row>
    <row r="193" spans="1:16" x14ac:dyDescent="0.2">
      <c r="A193" s="17" t="s">
        <v>52</v>
      </c>
      <c r="B193" s="22" t="s">
        <v>429</v>
      </c>
      <c r="C193" s="22" t="s">
        <v>430</v>
      </c>
      <c r="D193" s="17" t="s">
        <v>54</v>
      </c>
      <c r="E193" s="23" t="s">
        <v>431</v>
      </c>
      <c r="F193" s="24" t="s">
        <v>101</v>
      </c>
      <c r="G193" s="25">
        <v>4.76</v>
      </c>
      <c r="H193" s="26">
        <v>0</v>
      </c>
      <c r="I193" s="26">
        <f>ROUND(ROUND(H193,2)*ROUND(G193,3),2)</f>
        <v>0</v>
      </c>
      <c r="O193">
        <f>(I193*21)/100</f>
        <v>0</v>
      </c>
      <c r="P193" t="s">
        <v>30</v>
      </c>
    </row>
    <row r="194" spans="1:16" ht="25.5" x14ac:dyDescent="0.2">
      <c r="A194" s="27" t="s">
        <v>57</v>
      </c>
      <c r="E194" s="28" t="s">
        <v>432</v>
      </c>
    </row>
    <row r="195" spans="1:16" ht="51" x14ac:dyDescent="0.2">
      <c r="A195" s="29" t="s">
        <v>59</v>
      </c>
      <c r="E195" s="30" t="s">
        <v>433</v>
      </c>
    </row>
    <row r="196" spans="1:16" ht="38.25" x14ac:dyDescent="0.2">
      <c r="A196" t="s">
        <v>61</v>
      </c>
      <c r="E196" s="28" t="s">
        <v>434</v>
      </c>
    </row>
    <row r="197" spans="1:16" x14ac:dyDescent="0.2">
      <c r="A197" s="17" t="s">
        <v>52</v>
      </c>
      <c r="B197" s="22" t="s">
        <v>435</v>
      </c>
      <c r="C197" s="22" t="s">
        <v>436</v>
      </c>
      <c r="D197" s="17" t="s">
        <v>54</v>
      </c>
      <c r="E197" s="23" t="s">
        <v>437</v>
      </c>
      <c r="F197" s="24" t="s">
        <v>101</v>
      </c>
      <c r="G197" s="25">
        <v>23.92</v>
      </c>
      <c r="H197" s="26">
        <v>0</v>
      </c>
      <c r="I197" s="26">
        <f>ROUND(ROUND(H197,2)*ROUND(G197,3),2)</f>
        <v>0</v>
      </c>
      <c r="O197">
        <f>(I197*21)/100</f>
        <v>0</v>
      </c>
      <c r="P197" t="s">
        <v>30</v>
      </c>
    </row>
    <row r="198" spans="1:16" ht="51" x14ac:dyDescent="0.2">
      <c r="A198" s="27" t="s">
        <v>57</v>
      </c>
      <c r="E198" s="28" t="s">
        <v>438</v>
      </c>
    </row>
    <row r="199" spans="1:16" ht="51" x14ac:dyDescent="0.2">
      <c r="A199" s="29" t="s">
        <v>59</v>
      </c>
      <c r="E199" s="30" t="s">
        <v>439</v>
      </c>
    </row>
    <row r="200" spans="1:16" ht="280.5" x14ac:dyDescent="0.2">
      <c r="A200" t="s">
        <v>61</v>
      </c>
      <c r="E200" s="28" t="s">
        <v>390</v>
      </c>
    </row>
    <row r="201" spans="1:16" x14ac:dyDescent="0.2">
      <c r="A201" s="17" t="s">
        <v>52</v>
      </c>
      <c r="B201" s="22" t="s">
        <v>440</v>
      </c>
      <c r="C201" s="22" t="s">
        <v>441</v>
      </c>
      <c r="D201" s="17" t="s">
        <v>54</v>
      </c>
      <c r="E201" s="23" t="s">
        <v>442</v>
      </c>
      <c r="F201" s="24" t="s">
        <v>101</v>
      </c>
      <c r="G201" s="25">
        <v>0.374</v>
      </c>
      <c r="H201" s="26">
        <v>0</v>
      </c>
      <c r="I201" s="26">
        <f>ROUND(ROUND(H201,2)*ROUND(G201,3),2)</f>
        <v>0</v>
      </c>
      <c r="O201">
        <f>(I201*21)/100</f>
        <v>0</v>
      </c>
      <c r="P201" t="s">
        <v>30</v>
      </c>
    </row>
    <row r="202" spans="1:16" ht="38.25" x14ac:dyDescent="0.2">
      <c r="A202" s="27" t="s">
        <v>57</v>
      </c>
      <c r="E202" s="28" t="s">
        <v>443</v>
      </c>
    </row>
    <row r="203" spans="1:16" ht="51" x14ac:dyDescent="0.2">
      <c r="A203" s="29" t="s">
        <v>59</v>
      </c>
      <c r="E203" s="30" t="s">
        <v>444</v>
      </c>
    </row>
    <row r="204" spans="1:16" ht="25.5" x14ac:dyDescent="0.2">
      <c r="A204" t="s">
        <v>61</v>
      </c>
      <c r="E204" s="28" t="s">
        <v>445</v>
      </c>
    </row>
    <row r="205" spans="1:16" x14ac:dyDescent="0.2">
      <c r="A205" s="17" t="s">
        <v>52</v>
      </c>
      <c r="B205" s="22" t="s">
        <v>446</v>
      </c>
      <c r="C205" s="22" t="s">
        <v>447</v>
      </c>
      <c r="D205" s="17" t="s">
        <v>54</v>
      </c>
      <c r="E205" s="23" t="s">
        <v>448</v>
      </c>
      <c r="F205" s="24" t="s">
        <v>101</v>
      </c>
      <c r="G205" s="25">
        <v>4.16</v>
      </c>
      <c r="H205" s="26">
        <v>0</v>
      </c>
      <c r="I205" s="26">
        <f>ROUND(ROUND(H205,2)*ROUND(G205,3),2)</f>
        <v>0</v>
      </c>
      <c r="O205">
        <f>(I205*21)/100</f>
        <v>0</v>
      </c>
      <c r="P205" t="s">
        <v>30</v>
      </c>
    </row>
    <row r="206" spans="1:16" ht="25.5" x14ac:dyDescent="0.2">
      <c r="A206" s="27" t="s">
        <v>57</v>
      </c>
      <c r="E206" s="28" t="s">
        <v>449</v>
      </c>
    </row>
    <row r="207" spans="1:16" ht="51" x14ac:dyDescent="0.2">
      <c r="A207" s="29" t="s">
        <v>59</v>
      </c>
      <c r="E207" s="30" t="s">
        <v>450</v>
      </c>
    </row>
    <row r="208" spans="1:16" ht="38.25" x14ac:dyDescent="0.2">
      <c r="A208" t="s">
        <v>61</v>
      </c>
      <c r="E208" s="28" t="s">
        <v>451</v>
      </c>
    </row>
    <row r="209" spans="1:16" x14ac:dyDescent="0.2">
      <c r="A209" s="17" t="s">
        <v>52</v>
      </c>
      <c r="B209" s="22" t="s">
        <v>452</v>
      </c>
      <c r="C209" s="22" t="s">
        <v>453</v>
      </c>
      <c r="D209" s="17" t="s">
        <v>54</v>
      </c>
      <c r="E209" s="23" t="s">
        <v>454</v>
      </c>
      <c r="F209" s="24" t="s">
        <v>101</v>
      </c>
      <c r="G209" s="25">
        <v>0.48799999999999999</v>
      </c>
      <c r="H209" s="26">
        <v>0</v>
      </c>
      <c r="I209" s="26">
        <f>ROUND(ROUND(H209,2)*ROUND(G209,3),2)</f>
        <v>0</v>
      </c>
      <c r="O209">
        <f>(I209*21)/100</f>
        <v>0</v>
      </c>
      <c r="P209" t="s">
        <v>30</v>
      </c>
    </row>
    <row r="210" spans="1:16" ht="25.5" x14ac:dyDescent="0.2">
      <c r="A210" s="27" t="s">
        <v>57</v>
      </c>
      <c r="E210" s="28" t="s">
        <v>455</v>
      </c>
    </row>
    <row r="211" spans="1:16" ht="51" x14ac:dyDescent="0.2">
      <c r="A211" s="29" t="s">
        <v>59</v>
      </c>
      <c r="E211" s="30" t="s">
        <v>456</v>
      </c>
    </row>
    <row r="212" spans="1:16" ht="165.75" x14ac:dyDescent="0.2">
      <c r="A212" t="s">
        <v>61</v>
      </c>
      <c r="E212" s="28" t="s">
        <v>457</v>
      </c>
    </row>
    <row r="213" spans="1:16" x14ac:dyDescent="0.2">
      <c r="A213" s="17" t="s">
        <v>52</v>
      </c>
      <c r="B213" s="22" t="s">
        <v>458</v>
      </c>
      <c r="C213" s="22" t="s">
        <v>459</v>
      </c>
      <c r="D213" s="17" t="s">
        <v>54</v>
      </c>
      <c r="E213" s="23" t="s">
        <v>460</v>
      </c>
      <c r="F213" s="24" t="s">
        <v>101</v>
      </c>
      <c r="G213" s="25">
        <v>24.024999999999999</v>
      </c>
      <c r="H213" s="26">
        <v>0</v>
      </c>
      <c r="I213" s="26">
        <f>ROUND(ROUND(H213,2)*ROUND(G213,3),2)</f>
        <v>0</v>
      </c>
      <c r="O213">
        <f>(I213*21)/100</f>
        <v>0</v>
      </c>
      <c r="P213" t="s">
        <v>30</v>
      </c>
    </row>
    <row r="214" spans="1:16" ht="63.75" x14ac:dyDescent="0.2">
      <c r="A214" s="27" t="s">
        <v>57</v>
      </c>
      <c r="E214" s="28" t="s">
        <v>461</v>
      </c>
    </row>
    <row r="215" spans="1:16" ht="51" x14ac:dyDescent="0.2">
      <c r="A215" s="29" t="s">
        <v>59</v>
      </c>
      <c r="E215" s="30" t="s">
        <v>462</v>
      </c>
    </row>
    <row r="216" spans="1:16" ht="76.5" x14ac:dyDescent="0.2">
      <c r="A216" t="s">
        <v>61</v>
      </c>
      <c r="E216" s="28" t="s">
        <v>463</v>
      </c>
    </row>
    <row r="217" spans="1:16" x14ac:dyDescent="0.2">
      <c r="A217" s="17" t="s">
        <v>52</v>
      </c>
      <c r="B217" s="22" t="s">
        <v>464</v>
      </c>
      <c r="C217" s="22" t="s">
        <v>465</v>
      </c>
      <c r="D217" s="17" t="s">
        <v>54</v>
      </c>
      <c r="E217" s="23" t="s">
        <v>466</v>
      </c>
      <c r="F217" s="24" t="s">
        <v>207</v>
      </c>
      <c r="G217" s="25">
        <v>40.700000000000003</v>
      </c>
      <c r="H217" s="26">
        <v>0</v>
      </c>
      <c r="I217" s="26">
        <f>ROUND(ROUND(H217,2)*ROUND(G217,3),2)</f>
        <v>0</v>
      </c>
      <c r="O217">
        <f>(I217*21)/100</f>
        <v>0</v>
      </c>
      <c r="P217" t="s">
        <v>30</v>
      </c>
    </row>
    <row r="218" spans="1:16" ht="38.25" x14ac:dyDescent="0.2">
      <c r="A218" s="27" t="s">
        <v>57</v>
      </c>
      <c r="E218" s="28" t="s">
        <v>467</v>
      </c>
    </row>
    <row r="219" spans="1:16" ht="51" x14ac:dyDescent="0.2">
      <c r="A219" s="29" t="s">
        <v>59</v>
      </c>
      <c r="E219" s="30" t="s">
        <v>468</v>
      </c>
    </row>
    <row r="220" spans="1:16" ht="76.5" x14ac:dyDescent="0.2">
      <c r="A220" t="s">
        <v>61</v>
      </c>
      <c r="E220" s="28" t="s">
        <v>469</v>
      </c>
    </row>
    <row r="221" spans="1:16" x14ac:dyDescent="0.2">
      <c r="A221" s="17" t="s">
        <v>52</v>
      </c>
      <c r="B221" s="22" t="s">
        <v>470</v>
      </c>
      <c r="C221" s="22" t="s">
        <v>471</v>
      </c>
      <c r="D221" s="17" t="s">
        <v>54</v>
      </c>
      <c r="E221" s="23" t="s">
        <v>472</v>
      </c>
      <c r="F221" s="24" t="s">
        <v>78</v>
      </c>
      <c r="G221" s="25">
        <v>98.652000000000001</v>
      </c>
      <c r="H221" s="26">
        <v>0</v>
      </c>
      <c r="I221" s="26">
        <f>ROUND(ROUND(H221,2)*ROUND(G221,3),2)</f>
        <v>0</v>
      </c>
      <c r="O221">
        <f>(I221*21)/100</f>
        <v>0</v>
      </c>
      <c r="P221" t="s">
        <v>30</v>
      </c>
    </row>
    <row r="222" spans="1:16" ht="153" x14ac:dyDescent="0.2">
      <c r="A222" s="27" t="s">
        <v>57</v>
      </c>
      <c r="E222" s="28" t="s">
        <v>473</v>
      </c>
    </row>
    <row r="223" spans="1:16" ht="51" x14ac:dyDescent="0.2">
      <c r="A223" s="29" t="s">
        <v>59</v>
      </c>
      <c r="E223" s="30" t="s">
        <v>474</v>
      </c>
    </row>
    <row r="224" spans="1:16" ht="216.75" x14ac:dyDescent="0.2">
      <c r="A224" t="s">
        <v>61</v>
      </c>
      <c r="E224" s="28" t="s">
        <v>407</v>
      </c>
    </row>
    <row r="225" spans="1:18" ht="12.75" customHeight="1" x14ac:dyDescent="0.2">
      <c r="A225" s="2" t="s">
        <v>50</v>
      </c>
      <c r="B225" s="2"/>
      <c r="C225" s="31" t="s">
        <v>42</v>
      </c>
      <c r="D225" s="2"/>
      <c r="E225" s="20" t="s">
        <v>98</v>
      </c>
      <c r="F225" s="2"/>
      <c r="G225" s="2"/>
      <c r="H225" s="2"/>
      <c r="I225" s="32">
        <f>0+Q225</f>
        <v>0</v>
      </c>
      <c r="O225">
        <f>0+R225</f>
        <v>0</v>
      </c>
      <c r="Q225">
        <f>0+I226+I230+I234+I238+I242+I246+I250+I254+I258+I262</f>
        <v>0</v>
      </c>
      <c r="R225">
        <f>0+O226+O230+O234+O238+O242+O246+O250+O254+O258+O262</f>
        <v>0</v>
      </c>
    </row>
    <row r="226" spans="1:18" ht="25.5" x14ac:dyDescent="0.2">
      <c r="A226" s="17" t="s">
        <v>52</v>
      </c>
      <c r="B226" s="22" t="s">
        <v>475</v>
      </c>
      <c r="C226" s="22" t="s">
        <v>218</v>
      </c>
      <c r="D226" s="17" t="s">
        <v>54</v>
      </c>
      <c r="E226" s="23" t="s">
        <v>219</v>
      </c>
      <c r="F226" s="24" t="s">
        <v>101</v>
      </c>
      <c r="G226" s="25">
        <v>402.8</v>
      </c>
      <c r="H226" s="26">
        <v>0</v>
      </c>
      <c r="I226" s="26">
        <f>ROUND(ROUND(H226,2)*ROUND(G226,3),2)</f>
        <v>0</v>
      </c>
      <c r="O226">
        <f>(I226*21)/100</f>
        <v>0</v>
      </c>
      <c r="P226" t="s">
        <v>30</v>
      </c>
    </row>
    <row r="227" spans="1:18" ht="102" x14ac:dyDescent="0.2">
      <c r="A227" s="27" t="s">
        <v>57</v>
      </c>
      <c r="E227" s="28" t="s">
        <v>476</v>
      </c>
    </row>
    <row r="228" spans="1:18" ht="51" x14ac:dyDescent="0.2">
      <c r="A228" s="29" t="s">
        <v>59</v>
      </c>
      <c r="E228" s="30" t="s">
        <v>477</v>
      </c>
    </row>
    <row r="229" spans="1:18" ht="153" x14ac:dyDescent="0.2">
      <c r="A229" t="s">
        <v>61</v>
      </c>
      <c r="E229" s="28" t="s">
        <v>221</v>
      </c>
    </row>
    <row r="230" spans="1:18" ht="25.5" x14ac:dyDescent="0.2">
      <c r="A230" s="17" t="s">
        <v>52</v>
      </c>
      <c r="B230" s="22" t="s">
        <v>478</v>
      </c>
      <c r="C230" s="22" t="s">
        <v>218</v>
      </c>
      <c r="D230" s="17" t="s">
        <v>36</v>
      </c>
      <c r="E230" s="23" t="s">
        <v>219</v>
      </c>
      <c r="F230" s="24" t="s">
        <v>101</v>
      </c>
      <c r="G230" s="25">
        <v>15.6</v>
      </c>
      <c r="H230" s="26">
        <v>0</v>
      </c>
      <c r="I230" s="26">
        <f>ROUND(ROUND(H230,2)*ROUND(G230,3),2)</f>
        <v>0</v>
      </c>
      <c r="O230">
        <f>(I230*21)/100</f>
        <v>0</v>
      </c>
      <c r="P230" t="s">
        <v>30</v>
      </c>
    </row>
    <row r="231" spans="1:18" ht="38.25" x14ac:dyDescent="0.2">
      <c r="A231" s="27" t="s">
        <v>57</v>
      </c>
      <c r="E231" s="28" t="s">
        <v>479</v>
      </c>
    </row>
    <row r="232" spans="1:18" ht="51" x14ac:dyDescent="0.2">
      <c r="A232" s="29" t="s">
        <v>59</v>
      </c>
      <c r="E232" s="30" t="s">
        <v>480</v>
      </c>
    </row>
    <row r="233" spans="1:18" ht="153" x14ac:dyDescent="0.2">
      <c r="A233" t="s">
        <v>61</v>
      </c>
      <c r="E233" s="28" t="s">
        <v>221</v>
      </c>
    </row>
    <row r="234" spans="1:18" ht="25.5" x14ac:dyDescent="0.2">
      <c r="A234" s="17" t="s">
        <v>52</v>
      </c>
      <c r="B234" s="22" t="s">
        <v>481</v>
      </c>
      <c r="C234" s="22" t="s">
        <v>218</v>
      </c>
      <c r="D234" s="17" t="s">
        <v>30</v>
      </c>
      <c r="E234" s="23" t="s">
        <v>219</v>
      </c>
      <c r="F234" s="24" t="s">
        <v>101</v>
      </c>
      <c r="G234" s="25">
        <v>3.12</v>
      </c>
      <c r="H234" s="26">
        <v>0</v>
      </c>
      <c r="I234" s="26">
        <f>ROUND(ROUND(H234,2)*ROUND(G234,3),2)</f>
        <v>0</v>
      </c>
      <c r="O234">
        <f>(I234*21)/100</f>
        <v>0</v>
      </c>
      <c r="P234" t="s">
        <v>30</v>
      </c>
    </row>
    <row r="235" spans="1:18" ht="25.5" x14ac:dyDescent="0.2">
      <c r="A235" s="27" t="s">
        <v>57</v>
      </c>
      <c r="E235" s="28" t="s">
        <v>482</v>
      </c>
    </row>
    <row r="236" spans="1:18" ht="51" x14ac:dyDescent="0.2">
      <c r="A236" s="29" t="s">
        <v>59</v>
      </c>
      <c r="E236" s="30" t="s">
        <v>483</v>
      </c>
    </row>
    <row r="237" spans="1:18" ht="153" x14ac:dyDescent="0.2">
      <c r="A237" t="s">
        <v>61</v>
      </c>
      <c r="E237" s="28" t="s">
        <v>221</v>
      </c>
    </row>
    <row r="238" spans="1:18" x14ac:dyDescent="0.2">
      <c r="A238" s="17" t="s">
        <v>52</v>
      </c>
      <c r="B238" s="22" t="s">
        <v>484</v>
      </c>
      <c r="C238" s="22" t="s">
        <v>99</v>
      </c>
      <c r="D238" s="17" t="s">
        <v>54</v>
      </c>
      <c r="E238" s="23" t="s">
        <v>100</v>
      </c>
      <c r="F238" s="24" t="s">
        <v>101</v>
      </c>
      <c r="G238" s="25">
        <v>6.76</v>
      </c>
      <c r="H238" s="26">
        <v>0</v>
      </c>
      <c r="I238" s="26">
        <f>ROUND(ROUND(H238,2)*ROUND(G238,3),2)</f>
        <v>0</v>
      </c>
      <c r="O238">
        <f>(I238*21)/100</f>
        <v>0</v>
      </c>
      <c r="P238" t="s">
        <v>30</v>
      </c>
    </row>
    <row r="239" spans="1:18" ht="25.5" x14ac:dyDescent="0.2">
      <c r="A239" s="27" t="s">
        <v>57</v>
      </c>
      <c r="E239" s="28" t="s">
        <v>485</v>
      </c>
    </row>
    <row r="240" spans="1:18" ht="51" x14ac:dyDescent="0.2">
      <c r="A240" s="29" t="s">
        <v>59</v>
      </c>
      <c r="E240" s="30" t="s">
        <v>486</v>
      </c>
    </row>
    <row r="241" spans="1:16" ht="38.25" x14ac:dyDescent="0.2">
      <c r="A241" t="s">
        <v>61</v>
      </c>
      <c r="E241" s="28" t="s">
        <v>104</v>
      </c>
    </row>
    <row r="242" spans="1:16" x14ac:dyDescent="0.2">
      <c r="A242" s="17" t="s">
        <v>52</v>
      </c>
      <c r="B242" s="22" t="s">
        <v>487</v>
      </c>
      <c r="C242" s="22" t="s">
        <v>488</v>
      </c>
      <c r="D242" s="17" t="s">
        <v>54</v>
      </c>
      <c r="E242" s="23" t="s">
        <v>489</v>
      </c>
      <c r="F242" s="24" t="s">
        <v>207</v>
      </c>
      <c r="G242" s="25">
        <v>40.700000000000003</v>
      </c>
      <c r="H242" s="26">
        <v>0</v>
      </c>
      <c r="I242" s="26">
        <f>ROUND(ROUND(H242,2)*ROUND(G242,3),2)</f>
        <v>0</v>
      </c>
      <c r="O242">
        <f>(I242*21)/100</f>
        <v>0</v>
      </c>
      <c r="P242" t="s">
        <v>30</v>
      </c>
    </row>
    <row r="243" spans="1:16" ht="38.25" x14ac:dyDescent="0.2">
      <c r="A243" s="27" t="s">
        <v>57</v>
      </c>
      <c r="E243" s="28" t="s">
        <v>490</v>
      </c>
    </row>
    <row r="244" spans="1:16" ht="51" x14ac:dyDescent="0.2">
      <c r="A244" s="29" t="s">
        <v>59</v>
      </c>
      <c r="E244" s="30" t="s">
        <v>468</v>
      </c>
    </row>
    <row r="245" spans="1:16" ht="38.25" x14ac:dyDescent="0.2">
      <c r="A245" t="s">
        <v>61</v>
      </c>
      <c r="E245" s="28" t="s">
        <v>491</v>
      </c>
    </row>
    <row r="246" spans="1:16" x14ac:dyDescent="0.2">
      <c r="A246" s="17" t="s">
        <v>52</v>
      </c>
      <c r="B246" s="22" t="s">
        <v>492</v>
      </c>
      <c r="C246" s="22" t="s">
        <v>493</v>
      </c>
      <c r="D246" s="17" t="s">
        <v>54</v>
      </c>
      <c r="E246" s="23" t="s">
        <v>494</v>
      </c>
      <c r="F246" s="24" t="s">
        <v>207</v>
      </c>
      <c r="G246" s="25">
        <v>185</v>
      </c>
      <c r="H246" s="26">
        <v>0</v>
      </c>
      <c r="I246" s="26">
        <f>ROUND(ROUND(H246,2)*ROUND(G246,3),2)</f>
        <v>0</v>
      </c>
      <c r="O246">
        <f>(I246*21)/100</f>
        <v>0</v>
      </c>
      <c r="P246" t="s">
        <v>30</v>
      </c>
    </row>
    <row r="247" spans="1:16" x14ac:dyDescent="0.2">
      <c r="A247" s="27" t="s">
        <v>57</v>
      </c>
      <c r="E247" s="28" t="s">
        <v>54</v>
      </c>
    </row>
    <row r="248" spans="1:16" ht="51" x14ac:dyDescent="0.2">
      <c r="A248" s="29" t="s">
        <v>59</v>
      </c>
      <c r="E248" s="30" t="s">
        <v>495</v>
      </c>
    </row>
    <row r="249" spans="1:16" ht="89.25" x14ac:dyDescent="0.2">
      <c r="A249" t="s">
        <v>61</v>
      </c>
      <c r="E249" s="28" t="s">
        <v>496</v>
      </c>
    </row>
    <row r="250" spans="1:16" x14ac:dyDescent="0.2">
      <c r="A250" s="17" t="s">
        <v>52</v>
      </c>
      <c r="B250" s="22" t="s">
        <v>497</v>
      </c>
      <c r="C250" s="22" t="s">
        <v>498</v>
      </c>
      <c r="D250" s="17" t="s">
        <v>54</v>
      </c>
      <c r="E250" s="23" t="s">
        <v>489</v>
      </c>
      <c r="F250" s="24" t="s">
        <v>207</v>
      </c>
      <c r="G250" s="25">
        <v>15</v>
      </c>
      <c r="H250" s="26">
        <v>0</v>
      </c>
      <c r="I250" s="26">
        <f>ROUND(ROUND(H250,2)*ROUND(G250,3),2)</f>
        <v>0</v>
      </c>
      <c r="O250">
        <f>(I250*21)/100</f>
        <v>0</v>
      </c>
      <c r="P250" t="s">
        <v>30</v>
      </c>
    </row>
    <row r="251" spans="1:16" x14ac:dyDescent="0.2">
      <c r="A251" s="27" t="s">
        <v>57</v>
      </c>
      <c r="E251" s="28" t="s">
        <v>499</v>
      </c>
    </row>
    <row r="252" spans="1:16" ht="51" x14ac:dyDescent="0.2">
      <c r="A252" s="29" t="s">
        <v>59</v>
      </c>
      <c r="E252" s="30" t="s">
        <v>500</v>
      </c>
    </row>
    <row r="253" spans="1:16" ht="38.25" x14ac:dyDescent="0.2">
      <c r="A253" t="s">
        <v>61</v>
      </c>
      <c r="E253" s="28" t="s">
        <v>491</v>
      </c>
    </row>
    <row r="254" spans="1:16" x14ac:dyDescent="0.2">
      <c r="A254" s="17" t="s">
        <v>52</v>
      </c>
      <c r="B254" s="22" t="s">
        <v>501</v>
      </c>
      <c r="C254" s="22" t="s">
        <v>502</v>
      </c>
      <c r="D254" s="17" t="s">
        <v>54</v>
      </c>
      <c r="E254" s="23" t="s">
        <v>503</v>
      </c>
      <c r="F254" s="24" t="s">
        <v>207</v>
      </c>
      <c r="G254" s="25">
        <v>23</v>
      </c>
      <c r="H254" s="26">
        <v>0</v>
      </c>
      <c r="I254" s="26">
        <f>ROUND(ROUND(H254,2)*ROUND(G254,3),2)</f>
        <v>0</v>
      </c>
      <c r="O254">
        <f>(I254*21)/100</f>
        <v>0</v>
      </c>
      <c r="P254" t="s">
        <v>30</v>
      </c>
    </row>
    <row r="255" spans="1:16" x14ac:dyDescent="0.2">
      <c r="A255" s="27" t="s">
        <v>57</v>
      </c>
      <c r="E255" s="28" t="s">
        <v>504</v>
      </c>
    </row>
    <row r="256" spans="1:16" ht="51" x14ac:dyDescent="0.2">
      <c r="A256" s="29" t="s">
        <v>59</v>
      </c>
      <c r="E256" s="30" t="s">
        <v>505</v>
      </c>
    </row>
    <row r="257" spans="1:18" ht="51" x14ac:dyDescent="0.2">
      <c r="A257" t="s">
        <v>61</v>
      </c>
      <c r="E257" s="28" t="s">
        <v>506</v>
      </c>
    </row>
    <row r="258" spans="1:18" x14ac:dyDescent="0.2">
      <c r="A258" s="17" t="s">
        <v>52</v>
      </c>
      <c r="B258" s="22" t="s">
        <v>507</v>
      </c>
      <c r="C258" s="22" t="s">
        <v>508</v>
      </c>
      <c r="D258" s="17" t="s">
        <v>54</v>
      </c>
      <c r="E258" s="23" t="s">
        <v>509</v>
      </c>
      <c r="F258" s="24" t="s">
        <v>207</v>
      </c>
      <c r="G258" s="25">
        <v>10</v>
      </c>
      <c r="H258" s="26">
        <v>0</v>
      </c>
      <c r="I258" s="26">
        <f>ROUND(ROUND(H258,2)*ROUND(G258,3),2)</f>
        <v>0</v>
      </c>
      <c r="O258">
        <f>(I258*21)/100</f>
        <v>0</v>
      </c>
      <c r="P258" t="s">
        <v>30</v>
      </c>
    </row>
    <row r="259" spans="1:18" ht="25.5" x14ac:dyDescent="0.2">
      <c r="A259" s="27" t="s">
        <v>57</v>
      </c>
      <c r="E259" s="28" t="s">
        <v>510</v>
      </c>
    </row>
    <row r="260" spans="1:18" ht="51" x14ac:dyDescent="0.2">
      <c r="A260" s="29" t="s">
        <v>59</v>
      </c>
      <c r="E260" s="30" t="s">
        <v>511</v>
      </c>
    </row>
    <row r="261" spans="1:18" ht="89.25" x14ac:dyDescent="0.2">
      <c r="A261" t="s">
        <v>61</v>
      </c>
      <c r="E261" s="28" t="s">
        <v>512</v>
      </c>
    </row>
    <row r="262" spans="1:18" x14ac:dyDescent="0.2">
      <c r="A262" s="17" t="s">
        <v>52</v>
      </c>
      <c r="B262" s="22" t="s">
        <v>513</v>
      </c>
      <c r="C262" s="22" t="s">
        <v>514</v>
      </c>
      <c r="D262" s="17" t="s">
        <v>54</v>
      </c>
      <c r="E262" s="23" t="s">
        <v>515</v>
      </c>
      <c r="F262" s="24" t="s">
        <v>207</v>
      </c>
      <c r="G262" s="25">
        <v>10</v>
      </c>
      <c r="H262" s="26">
        <v>0</v>
      </c>
      <c r="I262" s="26">
        <f>ROUND(ROUND(H262,2)*ROUND(G262,3),2)</f>
        <v>0</v>
      </c>
      <c r="O262">
        <f>(I262*21)/100</f>
        <v>0</v>
      </c>
      <c r="P262" t="s">
        <v>30</v>
      </c>
    </row>
    <row r="263" spans="1:18" ht="38.25" x14ac:dyDescent="0.2">
      <c r="A263" s="27" t="s">
        <v>57</v>
      </c>
      <c r="E263" s="28" t="s">
        <v>516</v>
      </c>
    </row>
    <row r="264" spans="1:18" ht="51" x14ac:dyDescent="0.2">
      <c r="A264" s="29" t="s">
        <v>59</v>
      </c>
      <c r="E264" s="30" t="s">
        <v>517</v>
      </c>
    </row>
    <row r="265" spans="1:18" ht="114.75" x14ac:dyDescent="0.2">
      <c r="A265" t="s">
        <v>61</v>
      </c>
      <c r="E265" s="28" t="s">
        <v>518</v>
      </c>
    </row>
    <row r="266" spans="1:18" ht="12.75" customHeight="1" x14ac:dyDescent="0.2">
      <c r="A266" s="2" t="s">
        <v>50</v>
      </c>
      <c r="B266" s="2"/>
      <c r="C266" s="31" t="s">
        <v>88</v>
      </c>
      <c r="D266" s="2"/>
      <c r="E266" s="20" t="s">
        <v>519</v>
      </c>
      <c r="F266" s="2"/>
      <c r="G266" s="2"/>
      <c r="H266" s="2"/>
      <c r="I266" s="32">
        <f>0+Q266</f>
        <v>0</v>
      </c>
      <c r="O266">
        <f>0+R266</f>
        <v>0</v>
      </c>
      <c r="Q266">
        <f>0+I267+I271+I275+I279+I283+I287+I291+I295+I299+I303+I307+I311</f>
        <v>0</v>
      </c>
      <c r="R266">
        <f>0+O267+O271+O275+O279+O283+O287+O291+O295+O299+O303+O307+O311</f>
        <v>0</v>
      </c>
    </row>
    <row r="267" spans="1:18" ht="25.5" x14ac:dyDescent="0.2">
      <c r="A267" s="17" t="s">
        <v>52</v>
      </c>
      <c r="B267" s="22" t="s">
        <v>520</v>
      </c>
      <c r="C267" s="22" t="s">
        <v>521</v>
      </c>
      <c r="D267" s="17" t="s">
        <v>54</v>
      </c>
      <c r="E267" s="23" t="s">
        <v>522</v>
      </c>
      <c r="F267" s="24" t="s">
        <v>113</v>
      </c>
      <c r="G267" s="25">
        <v>26.2</v>
      </c>
      <c r="H267" s="26">
        <v>0</v>
      </c>
      <c r="I267" s="26">
        <f>ROUND(ROUND(H267,2)*ROUND(G267,3),2)</f>
        <v>0</v>
      </c>
      <c r="O267">
        <f>(I267*21)/100</f>
        <v>0</v>
      </c>
      <c r="P267" t="s">
        <v>30</v>
      </c>
    </row>
    <row r="268" spans="1:18" ht="114.75" x14ac:dyDescent="0.2">
      <c r="A268" s="27" t="s">
        <v>57</v>
      </c>
      <c r="E268" s="28" t="s">
        <v>523</v>
      </c>
    </row>
    <row r="269" spans="1:18" ht="51" x14ac:dyDescent="0.2">
      <c r="A269" s="29" t="s">
        <v>59</v>
      </c>
      <c r="E269" s="30" t="s">
        <v>524</v>
      </c>
    </row>
    <row r="270" spans="1:18" ht="51" x14ac:dyDescent="0.2">
      <c r="A270" t="s">
        <v>61</v>
      </c>
      <c r="E270" s="28" t="s">
        <v>525</v>
      </c>
    </row>
    <row r="271" spans="1:18" ht="25.5" x14ac:dyDescent="0.2">
      <c r="A271" s="17" t="s">
        <v>52</v>
      </c>
      <c r="B271" s="22" t="s">
        <v>526</v>
      </c>
      <c r="C271" s="22" t="s">
        <v>527</v>
      </c>
      <c r="D271" s="17" t="s">
        <v>54</v>
      </c>
      <c r="E271" s="23" t="s">
        <v>528</v>
      </c>
      <c r="F271" s="24" t="s">
        <v>113</v>
      </c>
      <c r="G271" s="25">
        <v>26.2</v>
      </c>
      <c r="H271" s="26">
        <v>0</v>
      </c>
      <c r="I271" s="26">
        <f>ROUND(ROUND(H271,2)*ROUND(G271,3),2)</f>
        <v>0</v>
      </c>
      <c r="O271">
        <f>(I271*21)/100</f>
        <v>0</v>
      </c>
      <c r="P271" t="s">
        <v>30</v>
      </c>
    </row>
    <row r="272" spans="1:18" ht="63.75" x14ac:dyDescent="0.2">
      <c r="A272" s="27" t="s">
        <v>57</v>
      </c>
      <c r="E272" s="28" t="s">
        <v>529</v>
      </c>
    </row>
    <row r="273" spans="1:16" ht="51" x14ac:dyDescent="0.2">
      <c r="A273" s="29" t="s">
        <v>59</v>
      </c>
      <c r="E273" s="30" t="s">
        <v>524</v>
      </c>
    </row>
    <row r="274" spans="1:16" ht="51" x14ac:dyDescent="0.2">
      <c r="A274" t="s">
        <v>61</v>
      </c>
      <c r="E274" s="28" t="s">
        <v>530</v>
      </c>
    </row>
    <row r="275" spans="1:16" x14ac:dyDescent="0.2">
      <c r="A275" s="17" t="s">
        <v>52</v>
      </c>
      <c r="B275" s="22" t="s">
        <v>531</v>
      </c>
      <c r="C275" s="22" t="s">
        <v>532</v>
      </c>
      <c r="D275" s="17" t="s">
        <v>54</v>
      </c>
      <c r="E275" s="23" t="s">
        <v>533</v>
      </c>
      <c r="F275" s="24" t="s">
        <v>113</v>
      </c>
      <c r="G275" s="25">
        <v>23.5</v>
      </c>
      <c r="H275" s="26">
        <v>0</v>
      </c>
      <c r="I275" s="26">
        <f>ROUND(ROUND(H275,2)*ROUND(G275,3),2)</f>
        <v>0</v>
      </c>
      <c r="O275">
        <f>(I275*21)/100</f>
        <v>0</v>
      </c>
      <c r="P275" t="s">
        <v>30</v>
      </c>
    </row>
    <row r="276" spans="1:16" ht="25.5" x14ac:dyDescent="0.2">
      <c r="A276" s="27" t="s">
        <v>57</v>
      </c>
      <c r="E276" s="28" t="s">
        <v>534</v>
      </c>
    </row>
    <row r="277" spans="1:16" ht="51" x14ac:dyDescent="0.2">
      <c r="A277" s="29" t="s">
        <v>59</v>
      </c>
      <c r="E277" s="30" t="s">
        <v>535</v>
      </c>
    </row>
    <row r="278" spans="1:16" ht="25.5" x14ac:dyDescent="0.2">
      <c r="A278" t="s">
        <v>61</v>
      </c>
      <c r="E278" s="28" t="s">
        <v>536</v>
      </c>
    </row>
    <row r="279" spans="1:16" ht="25.5" x14ac:dyDescent="0.2">
      <c r="A279" s="17" t="s">
        <v>52</v>
      </c>
      <c r="B279" s="22" t="s">
        <v>537</v>
      </c>
      <c r="C279" s="22" t="s">
        <v>538</v>
      </c>
      <c r="D279" s="17" t="s">
        <v>54</v>
      </c>
      <c r="E279" s="23" t="s">
        <v>539</v>
      </c>
      <c r="F279" s="24" t="s">
        <v>207</v>
      </c>
      <c r="G279" s="25">
        <v>161.6</v>
      </c>
      <c r="H279" s="26">
        <v>0</v>
      </c>
      <c r="I279" s="26">
        <f>ROUND(ROUND(H279,2)*ROUND(G279,3),2)</f>
        <v>0</v>
      </c>
      <c r="O279">
        <f>(I279*21)/100</f>
        <v>0</v>
      </c>
      <c r="P279" t="s">
        <v>30</v>
      </c>
    </row>
    <row r="280" spans="1:16" ht="89.25" x14ac:dyDescent="0.2">
      <c r="A280" s="27" t="s">
        <v>57</v>
      </c>
      <c r="E280" s="28" t="s">
        <v>540</v>
      </c>
    </row>
    <row r="281" spans="1:16" ht="51" x14ac:dyDescent="0.2">
      <c r="A281" s="29" t="s">
        <v>59</v>
      </c>
      <c r="E281" s="30" t="s">
        <v>541</v>
      </c>
    </row>
    <row r="282" spans="1:16" ht="140.25" x14ac:dyDescent="0.2">
      <c r="A282" t="s">
        <v>61</v>
      </c>
      <c r="E282" s="28" t="s">
        <v>542</v>
      </c>
    </row>
    <row r="283" spans="1:16" ht="25.5" x14ac:dyDescent="0.2">
      <c r="A283" s="17" t="s">
        <v>52</v>
      </c>
      <c r="B283" s="22" t="s">
        <v>543</v>
      </c>
      <c r="C283" s="22" t="s">
        <v>544</v>
      </c>
      <c r="D283" s="17" t="s">
        <v>54</v>
      </c>
      <c r="E283" s="23" t="s">
        <v>545</v>
      </c>
      <c r="F283" s="24" t="s">
        <v>207</v>
      </c>
      <c r="G283" s="25">
        <v>74.400000000000006</v>
      </c>
      <c r="H283" s="26">
        <v>0</v>
      </c>
      <c r="I283" s="26">
        <f>ROUND(ROUND(H283,2)*ROUND(G283,3),2)</f>
        <v>0</v>
      </c>
      <c r="O283">
        <f>(I283*21)/100</f>
        <v>0</v>
      </c>
      <c r="P283" t="s">
        <v>30</v>
      </c>
    </row>
    <row r="284" spans="1:16" ht="76.5" x14ac:dyDescent="0.2">
      <c r="A284" s="27" t="s">
        <v>57</v>
      </c>
      <c r="E284" s="28" t="s">
        <v>546</v>
      </c>
    </row>
    <row r="285" spans="1:16" ht="51" x14ac:dyDescent="0.2">
      <c r="A285" s="29" t="s">
        <v>59</v>
      </c>
      <c r="E285" s="30" t="s">
        <v>547</v>
      </c>
    </row>
    <row r="286" spans="1:16" ht="140.25" x14ac:dyDescent="0.2">
      <c r="A286" t="s">
        <v>61</v>
      </c>
      <c r="E286" s="28" t="s">
        <v>542</v>
      </c>
    </row>
    <row r="287" spans="1:16" x14ac:dyDescent="0.2">
      <c r="A287" s="17" t="s">
        <v>52</v>
      </c>
      <c r="B287" s="22" t="s">
        <v>548</v>
      </c>
      <c r="C287" s="22" t="s">
        <v>549</v>
      </c>
      <c r="D287" s="17" t="s">
        <v>54</v>
      </c>
      <c r="E287" s="23" t="s">
        <v>550</v>
      </c>
      <c r="F287" s="24" t="s">
        <v>207</v>
      </c>
      <c r="G287" s="25">
        <v>74.88</v>
      </c>
      <c r="H287" s="26">
        <v>0</v>
      </c>
      <c r="I287" s="26">
        <f>ROUND(ROUND(H287,2)*ROUND(G287,3),2)</f>
        <v>0</v>
      </c>
      <c r="O287">
        <f>(I287*21)/100</f>
        <v>0</v>
      </c>
      <c r="P287" t="s">
        <v>30</v>
      </c>
    </row>
    <row r="288" spans="1:16" ht="38.25" x14ac:dyDescent="0.2">
      <c r="A288" s="27" t="s">
        <v>57</v>
      </c>
      <c r="E288" s="28" t="s">
        <v>551</v>
      </c>
    </row>
    <row r="289" spans="1:16" ht="51" x14ac:dyDescent="0.2">
      <c r="A289" s="29" t="s">
        <v>59</v>
      </c>
      <c r="E289" s="30" t="s">
        <v>552</v>
      </c>
    </row>
    <row r="290" spans="1:16" ht="25.5" x14ac:dyDescent="0.2">
      <c r="A290" t="s">
        <v>61</v>
      </c>
      <c r="E290" s="28" t="s">
        <v>553</v>
      </c>
    </row>
    <row r="291" spans="1:16" x14ac:dyDescent="0.2">
      <c r="A291" s="17" t="s">
        <v>52</v>
      </c>
      <c r="B291" s="22" t="s">
        <v>554</v>
      </c>
      <c r="C291" s="22" t="s">
        <v>555</v>
      </c>
      <c r="D291" s="17" t="s">
        <v>54</v>
      </c>
      <c r="E291" s="23" t="s">
        <v>556</v>
      </c>
      <c r="F291" s="24" t="s">
        <v>78</v>
      </c>
      <c r="G291" s="25">
        <v>1.1779999999999999</v>
      </c>
      <c r="H291" s="26">
        <v>0</v>
      </c>
      <c r="I291" s="26">
        <f>ROUND(ROUND(H291,2)*ROUND(G291,3),2)</f>
        <v>0</v>
      </c>
      <c r="O291">
        <f>(I291*21)/100</f>
        <v>0</v>
      </c>
      <c r="P291" t="s">
        <v>30</v>
      </c>
    </row>
    <row r="292" spans="1:16" x14ac:dyDescent="0.2">
      <c r="A292" s="27" t="s">
        <v>57</v>
      </c>
      <c r="E292" s="28" t="s">
        <v>557</v>
      </c>
    </row>
    <row r="293" spans="1:16" ht="51" x14ac:dyDescent="0.2">
      <c r="A293" s="29" t="s">
        <v>59</v>
      </c>
      <c r="E293" s="30" t="s">
        <v>558</v>
      </c>
    </row>
    <row r="294" spans="1:16" ht="51" x14ac:dyDescent="0.2">
      <c r="A294" t="s">
        <v>61</v>
      </c>
      <c r="E294" s="28" t="s">
        <v>559</v>
      </c>
    </row>
    <row r="295" spans="1:16" ht="38.25" x14ac:dyDescent="0.2">
      <c r="A295" s="17" t="s">
        <v>52</v>
      </c>
      <c r="B295" s="22" t="s">
        <v>560</v>
      </c>
      <c r="C295" s="22" t="s">
        <v>561</v>
      </c>
      <c r="D295" s="17" t="s">
        <v>54</v>
      </c>
      <c r="E295" s="23" t="s">
        <v>562</v>
      </c>
      <c r="F295" s="24" t="s">
        <v>113</v>
      </c>
      <c r="G295" s="25">
        <v>5.8</v>
      </c>
      <c r="H295" s="26">
        <v>0</v>
      </c>
      <c r="I295" s="26">
        <f>ROUND(ROUND(H295,2)*ROUND(G295,3),2)</f>
        <v>0</v>
      </c>
      <c r="O295">
        <f>(I295*21)/100</f>
        <v>0</v>
      </c>
      <c r="P295" t="s">
        <v>30</v>
      </c>
    </row>
    <row r="296" spans="1:16" ht="63.75" x14ac:dyDescent="0.2">
      <c r="A296" s="27" t="s">
        <v>57</v>
      </c>
      <c r="E296" s="28" t="s">
        <v>563</v>
      </c>
    </row>
    <row r="297" spans="1:16" ht="51" x14ac:dyDescent="0.2">
      <c r="A297" s="29" t="s">
        <v>59</v>
      </c>
      <c r="E297" s="30" t="s">
        <v>564</v>
      </c>
    </row>
    <row r="298" spans="1:16" ht="51" x14ac:dyDescent="0.2">
      <c r="A298" t="s">
        <v>61</v>
      </c>
      <c r="E298" s="28" t="s">
        <v>525</v>
      </c>
    </row>
    <row r="299" spans="1:16" x14ac:dyDescent="0.2">
      <c r="A299" s="17" t="s">
        <v>52</v>
      </c>
      <c r="B299" s="22" t="s">
        <v>565</v>
      </c>
      <c r="C299" s="22" t="s">
        <v>566</v>
      </c>
      <c r="D299" s="17" t="s">
        <v>54</v>
      </c>
      <c r="E299" s="23" t="s">
        <v>567</v>
      </c>
      <c r="F299" s="24" t="s">
        <v>207</v>
      </c>
      <c r="G299" s="25">
        <v>117.2</v>
      </c>
      <c r="H299" s="26">
        <v>0</v>
      </c>
      <c r="I299" s="26">
        <f>ROUND(ROUND(H299,2)*ROUND(G299,3),2)</f>
        <v>0</v>
      </c>
      <c r="O299">
        <f>(I299*21)/100</f>
        <v>0</v>
      </c>
      <c r="P299" t="s">
        <v>30</v>
      </c>
    </row>
    <row r="300" spans="1:16" ht="114.75" x14ac:dyDescent="0.2">
      <c r="A300" s="27" t="s">
        <v>57</v>
      </c>
      <c r="E300" s="28" t="s">
        <v>568</v>
      </c>
    </row>
    <row r="301" spans="1:16" ht="51" x14ac:dyDescent="0.2">
      <c r="A301" s="29" t="s">
        <v>59</v>
      </c>
      <c r="E301" s="30" t="s">
        <v>569</v>
      </c>
    </row>
    <row r="302" spans="1:16" ht="153" x14ac:dyDescent="0.2">
      <c r="A302" t="s">
        <v>61</v>
      </c>
      <c r="E302" s="28" t="s">
        <v>570</v>
      </c>
    </row>
    <row r="303" spans="1:16" x14ac:dyDescent="0.2">
      <c r="A303" s="17" t="s">
        <v>52</v>
      </c>
      <c r="B303" s="22" t="s">
        <v>571</v>
      </c>
      <c r="C303" s="22" t="s">
        <v>572</v>
      </c>
      <c r="D303" s="17" t="s">
        <v>54</v>
      </c>
      <c r="E303" s="23" t="s">
        <v>573</v>
      </c>
      <c r="F303" s="24" t="s">
        <v>207</v>
      </c>
      <c r="G303" s="25">
        <v>108.044</v>
      </c>
      <c r="H303" s="26">
        <v>0</v>
      </c>
      <c r="I303" s="26">
        <f>ROUND(ROUND(H303,2)*ROUND(G303,3),2)</f>
        <v>0</v>
      </c>
      <c r="O303">
        <f>(I303*21)/100</f>
        <v>0</v>
      </c>
      <c r="P303" t="s">
        <v>30</v>
      </c>
    </row>
    <row r="304" spans="1:16" ht="76.5" x14ac:dyDescent="0.2">
      <c r="A304" s="27" t="s">
        <v>57</v>
      </c>
      <c r="E304" s="28" t="s">
        <v>574</v>
      </c>
    </row>
    <row r="305" spans="1:18" ht="51" x14ac:dyDescent="0.2">
      <c r="A305" s="29" t="s">
        <v>59</v>
      </c>
      <c r="E305" s="30" t="s">
        <v>575</v>
      </c>
    </row>
    <row r="306" spans="1:18" ht="153" x14ac:dyDescent="0.2">
      <c r="A306" t="s">
        <v>61</v>
      </c>
      <c r="E306" s="28" t="s">
        <v>570</v>
      </c>
    </row>
    <row r="307" spans="1:18" x14ac:dyDescent="0.2">
      <c r="A307" s="17" t="s">
        <v>52</v>
      </c>
      <c r="B307" s="22" t="s">
        <v>576</v>
      </c>
      <c r="C307" s="22" t="s">
        <v>577</v>
      </c>
      <c r="D307" s="17" t="s">
        <v>54</v>
      </c>
      <c r="E307" s="23" t="s">
        <v>578</v>
      </c>
      <c r="F307" s="24" t="s">
        <v>71</v>
      </c>
      <c r="G307" s="25">
        <v>4</v>
      </c>
      <c r="H307" s="26">
        <v>0</v>
      </c>
      <c r="I307" s="26">
        <f>ROUND(ROUND(H307,2)*ROUND(G307,3),2)</f>
        <v>0</v>
      </c>
      <c r="O307">
        <f>(I307*21)/100</f>
        <v>0</v>
      </c>
      <c r="P307" t="s">
        <v>30</v>
      </c>
    </row>
    <row r="308" spans="1:18" ht="51" x14ac:dyDescent="0.2">
      <c r="A308" s="27" t="s">
        <v>57</v>
      </c>
      <c r="E308" s="28" t="s">
        <v>579</v>
      </c>
    </row>
    <row r="309" spans="1:18" ht="51" x14ac:dyDescent="0.2">
      <c r="A309" s="29" t="s">
        <v>59</v>
      </c>
      <c r="E309" s="30" t="s">
        <v>417</v>
      </c>
    </row>
    <row r="310" spans="1:18" ht="25.5" x14ac:dyDescent="0.2">
      <c r="A310" t="s">
        <v>61</v>
      </c>
      <c r="E310" s="28" t="s">
        <v>580</v>
      </c>
    </row>
    <row r="311" spans="1:18" x14ac:dyDescent="0.2">
      <c r="A311" s="17" t="s">
        <v>52</v>
      </c>
      <c r="B311" s="22" t="s">
        <v>581</v>
      </c>
      <c r="C311" s="22" t="s">
        <v>582</v>
      </c>
      <c r="D311" s="17" t="s">
        <v>54</v>
      </c>
      <c r="E311" s="23" t="s">
        <v>583</v>
      </c>
      <c r="F311" s="24" t="s">
        <v>584</v>
      </c>
      <c r="G311" s="25">
        <v>4</v>
      </c>
      <c r="H311" s="26">
        <v>0</v>
      </c>
      <c r="I311" s="26">
        <f>ROUND(ROUND(H311,2)*ROUND(G311,3),2)</f>
        <v>0</v>
      </c>
      <c r="O311">
        <f>(I311*21)/100</f>
        <v>0</v>
      </c>
      <c r="P311" t="s">
        <v>30</v>
      </c>
    </row>
    <row r="312" spans="1:18" ht="102" x14ac:dyDescent="0.2">
      <c r="A312" s="27" t="s">
        <v>57</v>
      </c>
      <c r="E312" s="28" t="s">
        <v>585</v>
      </c>
    </row>
    <row r="313" spans="1:18" ht="51" x14ac:dyDescent="0.2">
      <c r="A313" s="29" t="s">
        <v>59</v>
      </c>
      <c r="E313" s="30" t="s">
        <v>417</v>
      </c>
    </row>
    <row r="314" spans="1:18" ht="89.25" x14ac:dyDescent="0.2">
      <c r="A314" t="s">
        <v>61</v>
      </c>
      <c r="E314" s="28" t="s">
        <v>586</v>
      </c>
    </row>
    <row r="315" spans="1:18" ht="12.75" customHeight="1" x14ac:dyDescent="0.2">
      <c r="A315" s="2" t="s">
        <v>50</v>
      </c>
      <c r="B315" s="2"/>
      <c r="C315" s="31" t="s">
        <v>92</v>
      </c>
      <c r="D315" s="2"/>
      <c r="E315" s="20" t="s">
        <v>587</v>
      </c>
      <c r="F315" s="2"/>
      <c r="G315" s="2"/>
      <c r="H315" s="2"/>
      <c r="I315" s="32">
        <f>0+Q315</f>
        <v>0</v>
      </c>
      <c r="O315">
        <f>0+R315</f>
        <v>0</v>
      </c>
      <c r="Q315">
        <f>0+I316</f>
        <v>0</v>
      </c>
      <c r="R315">
        <f>0+O316</f>
        <v>0</v>
      </c>
    </row>
    <row r="316" spans="1:18" x14ac:dyDescent="0.2">
      <c r="A316" s="17" t="s">
        <v>52</v>
      </c>
      <c r="B316" s="22" t="s">
        <v>588</v>
      </c>
      <c r="C316" s="22" t="s">
        <v>589</v>
      </c>
      <c r="D316" s="17" t="s">
        <v>54</v>
      </c>
      <c r="E316" s="23" t="s">
        <v>590</v>
      </c>
      <c r="F316" s="24" t="s">
        <v>113</v>
      </c>
      <c r="G316" s="25">
        <v>10.84</v>
      </c>
      <c r="H316" s="26">
        <v>0</v>
      </c>
      <c r="I316" s="26">
        <f>ROUND(ROUND(H316,2)*ROUND(G316,3),2)</f>
        <v>0</v>
      </c>
      <c r="O316">
        <f>(I316*21)/100</f>
        <v>0</v>
      </c>
      <c r="P316" t="s">
        <v>30</v>
      </c>
    </row>
    <row r="317" spans="1:18" ht="25.5" x14ac:dyDescent="0.2">
      <c r="A317" s="27" t="s">
        <v>57</v>
      </c>
      <c r="E317" s="28" t="s">
        <v>591</v>
      </c>
    </row>
    <row r="318" spans="1:18" ht="51" x14ac:dyDescent="0.2">
      <c r="A318" s="29" t="s">
        <v>59</v>
      </c>
      <c r="E318" s="30" t="s">
        <v>592</v>
      </c>
    </row>
    <row r="319" spans="1:18" ht="178.5" x14ac:dyDescent="0.2">
      <c r="A319" t="s">
        <v>61</v>
      </c>
      <c r="E319" s="28" t="s">
        <v>593</v>
      </c>
    </row>
    <row r="320" spans="1:18" ht="12.75" customHeight="1" x14ac:dyDescent="0.2">
      <c r="A320" s="2" t="s">
        <v>50</v>
      </c>
      <c r="B320" s="2"/>
      <c r="C320" s="31" t="s">
        <v>47</v>
      </c>
      <c r="D320" s="2"/>
      <c r="E320" s="20" t="s">
        <v>161</v>
      </c>
      <c r="F320" s="2"/>
      <c r="G320" s="2"/>
      <c r="H320" s="2"/>
      <c r="I320" s="32">
        <f>0+Q320</f>
        <v>0</v>
      </c>
      <c r="O320">
        <f>0+R320</f>
        <v>0</v>
      </c>
      <c r="Q320">
        <f>0+I321+I325+I329+I333+I337+I341+I345+I349+I353+I357+I361+I365+I369+I373+I377+I381+I385+I389+I393+I397+I401+I405+I409</f>
        <v>0</v>
      </c>
      <c r="R320">
        <f>0+O321+O325+O329+O333+O337+O341+O345+O349+O353+O357+O361+O365+O369+O373+O377+O381+O385+O389+O393+O397+O401+O405+O409</f>
        <v>0</v>
      </c>
    </row>
    <row r="321" spans="1:16" x14ac:dyDescent="0.2">
      <c r="A321" s="17" t="s">
        <v>52</v>
      </c>
      <c r="B321" s="22" t="s">
        <v>594</v>
      </c>
      <c r="C321" s="22" t="s">
        <v>595</v>
      </c>
      <c r="D321" s="17" t="s">
        <v>54</v>
      </c>
      <c r="E321" s="23" t="s">
        <v>596</v>
      </c>
      <c r="F321" s="24" t="s">
        <v>71</v>
      </c>
      <c r="G321" s="25">
        <v>2</v>
      </c>
      <c r="H321" s="26">
        <v>0</v>
      </c>
      <c r="I321" s="26">
        <f>ROUND(ROUND(H321,2)*ROUND(G321,3),2)</f>
        <v>0</v>
      </c>
      <c r="O321">
        <f>(I321*21)/100</f>
        <v>0</v>
      </c>
      <c r="P321" t="s">
        <v>30</v>
      </c>
    </row>
    <row r="322" spans="1:16" ht="25.5" x14ac:dyDescent="0.2">
      <c r="A322" s="27" t="s">
        <v>57</v>
      </c>
      <c r="E322" s="28" t="s">
        <v>597</v>
      </c>
    </row>
    <row r="323" spans="1:16" ht="51" x14ac:dyDescent="0.2">
      <c r="A323" s="29" t="s">
        <v>59</v>
      </c>
      <c r="E323" s="30" t="s">
        <v>598</v>
      </c>
    </row>
    <row r="324" spans="1:16" ht="25.5" x14ac:dyDescent="0.2">
      <c r="A324" t="s">
        <v>61</v>
      </c>
      <c r="E324" s="28" t="s">
        <v>599</v>
      </c>
    </row>
    <row r="325" spans="1:16" ht="25.5" x14ac:dyDescent="0.2">
      <c r="A325" s="17" t="s">
        <v>52</v>
      </c>
      <c r="B325" s="22" t="s">
        <v>600</v>
      </c>
      <c r="C325" s="22" t="s">
        <v>601</v>
      </c>
      <c r="D325" s="17" t="s">
        <v>54</v>
      </c>
      <c r="E325" s="23" t="s">
        <v>602</v>
      </c>
      <c r="F325" s="24" t="s">
        <v>71</v>
      </c>
      <c r="G325" s="25">
        <v>2</v>
      </c>
      <c r="H325" s="26">
        <v>0</v>
      </c>
      <c r="I325" s="26">
        <f>ROUND(ROUND(H325,2)*ROUND(G325,3),2)</f>
        <v>0</v>
      </c>
      <c r="O325">
        <f>(I325*21)/100</f>
        <v>0</v>
      </c>
      <c r="P325" t="s">
        <v>30</v>
      </c>
    </row>
    <row r="326" spans="1:16" x14ac:dyDescent="0.2">
      <c r="A326" s="27" t="s">
        <v>57</v>
      </c>
      <c r="E326" s="28" t="s">
        <v>603</v>
      </c>
    </row>
    <row r="327" spans="1:16" ht="51" x14ac:dyDescent="0.2">
      <c r="A327" s="29" t="s">
        <v>59</v>
      </c>
      <c r="E327" s="30" t="s">
        <v>598</v>
      </c>
    </row>
    <row r="328" spans="1:16" x14ac:dyDescent="0.2">
      <c r="A328" t="s">
        <v>61</v>
      </c>
      <c r="E328" s="28" t="s">
        <v>604</v>
      </c>
    </row>
    <row r="329" spans="1:16" ht="25.5" x14ac:dyDescent="0.2">
      <c r="A329" s="17" t="s">
        <v>52</v>
      </c>
      <c r="B329" s="22" t="s">
        <v>605</v>
      </c>
      <c r="C329" s="22" t="s">
        <v>601</v>
      </c>
      <c r="D329" s="17" t="s">
        <v>36</v>
      </c>
      <c r="E329" s="23" t="s">
        <v>602</v>
      </c>
      <c r="F329" s="24" t="s">
        <v>71</v>
      </c>
      <c r="G329" s="25">
        <v>2</v>
      </c>
      <c r="H329" s="26">
        <v>0</v>
      </c>
      <c r="I329" s="26">
        <f>ROUND(ROUND(H329,2)*ROUND(G329,3),2)</f>
        <v>0</v>
      </c>
      <c r="O329">
        <f>(I329*21)/100</f>
        <v>0</v>
      </c>
      <c r="P329" t="s">
        <v>30</v>
      </c>
    </row>
    <row r="330" spans="1:16" ht="25.5" x14ac:dyDescent="0.2">
      <c r="A330" s="27" t="s">
        <v>57</v>
      </c>
      <c r="E330" s="28" t="s">
        <v>606</v>
      </c>
    </row>
    <row r="331" spans="1:16" ht="51" x14ac:dyDescent="0.2">
      <c r="A331" s="29" t="s">
        <v>59</v>
      </c>
      <c r="E331" s="30" t="s">
        <v>598</v>
      </c>
    </row>
    <row r="332" spans="1:16" x14ac:dyDescent="0.2">
      <c r="A332" t="s">
        <v>61</v>
      </c>
      <c r="E332" s="28" t="s">
        <v>604</v>
      </c>
    </row>
    <row r="333" spans="1:16" ht="25.5" x14ac:dyDescent="0.2">
      <c r="A333" s="17" t="s">
        <v>52</v>
      </c>
      <c r="B333" s="22" t="s">
        <v>607</v>
      </c>
      <c r="C333" s="22" t="s">
        <v>608</v>
      </c>
      <c r="D333" s="17" t="s">
        <v>54</v>
      </c>
      <c r="E333" s="23" t="s">
        <v>609</v>
      </c>
      <c r="F333" s="24" t="s">
        <v>71</v>
      </c>
      <c r="G333" s="25">
        <v>2</v>
      </c>
      <c r="H333" s="26">
        <v>0</v>
      </c>
      <c r="I333" s="26">
        <f>ROUND(ROUND(H333,2)*ROUND(G333,3),2)</f>
        <v>0</v>
      </c>
      <c r="O333">
        <f>(I333*21)/100</f>
        <v>0</v>
      </c>
      <c r="P333" t="s">
        <v>30</v>
      </c>
    </row>
    <row r="334" spans="1:16" ht="25.5" x14ac:dyDescent="0.2">
      <c r="A334" s="27" t="s">
        <v>57</v>
      </c>
      <c r="E334" s="28" t="s">
        <v>610</v>
      </c>
    </row>
    <row r="335" spans="1:16" ht="51" x14ac:dyDescent="0.2">
      <c r="A335" s="29" t="s">
        <v>59</v>
      </c>
      <c r="E335" s="30" t="s">
        <v>598</v>
      </c>
    </row>
    <row r="336" spans="1:16" ht="25.5" x14ac:dyDescent="0.2">
      <c r="A336" t="s">
        <v>61</v>
      </c>
      <c r="E336" s="28" t="s">
        <v>611</v>
      </c>
    </row>
    <row r="337" spans="1:16" x14ac:dyDescent="0.2">
      <c r="A337" s="17" t="s">
        <v>52</v>
      </c>
      <c r="B337" s="22" t="s">
        <v>612</v>
      </c>
      <c r="C337" s="22" t="s">
        <v>613</v>
      </c>
      <c r="D337" s="17" t="s">
        <v>54</v>
      </c>
      <c r="E337" s="23" t="s">
        <v>614</v>
      </c>
      <c r="F337" s="24" t="s">
        <v>113</v>
      </c>
      <c r="G337" s="25">
        <v>9</v>
      </c>
      <c r="H337" s="26">
        <v>0</v>
      </c>
      <c r="I337" s="26">
        <f>ROUND(ROUND(H337,2)*ROUND(G337,3),2)</f>
        <v>0</v>
      </c>
      <c r="O337">
        <f>(I337*21)/100</f>
        <v>0</v>
      </c>
      <c r="P337" t="s">
        <v>30</v>
      </c>
    </row>
    <row r="338" spans="1:16" x14ac:dyDescent="0.2">
      <c r="A338" s="27" t="s">
        <v>57</v>
      </c>
      <c r="E338" s="28" t="s">
        <v>54</v>
      </c>
    </row>
    <row r="339" spans="1:16" ht="51" x14ac:dyDescent="0.2">
      <c r="A339" s="29" t="s">
        <v>59</v>
      </c>
      <c r="E339" s="30" t="s">
        <v>615</v>
      </c>
    </row>
    <row r="340" spans="1:16" ht="25.5" x14ac:dyDescent="0.2">
      <c r="A340" t="s">
        <v>61</v>
      </c>
      <c r="E340" s="28" t="s">
        <v>616</v>
      </c>
    </row>
    <row r="341" spans="1:16" x14ac:dyDescent="0.2">
      <c r="A341" s="17" t="s">
        <v>52</v>
      </c>
      <c r="B341" s="22" t="s">
        <v>617</v>
      </c>
      <c r="C341" s="22" t="s">
        <v>618</v>
      </c>
      <c r="D341" s="17" t="s">
        <v>54</v>
      </c>
      <c r="E341" s="23" t="s">
        <v>619</v>
      </c>
      <c r="F341" s="24" t="s">
        <v>71</v>
      </c>
      <c r="G341" s="25">
        <v>26</v>
      </c>
      <c r="H341" s="26">
        <v>0</v>
      </c>
      <c r="I341" s="26">
        <f>ROUND(ROUND(H341,2)*ROUND(G341,3),2)</f>
        <v>0</v>
      </c>
      <c r="O341">
        <f>(I341*21)/100</f>
        <v>0</v>
      </c>
      <c r="P341" t="s">
        <v>30</v>
      </c>
    </row>
    <row r="342" spans="1:16" x14ac:dyDescent="0.2">
      <c r="A342" s="27" t="s">
        <v>57</v>
      </c>
      <c r="E342" s="28" t="s">
        <v>620</v>
      </c>
    </row>
    <row r="343" spans="1:16" ht="51" x14ac:dyDescent="0.2">
      <c r="A343" s="29" t="s">
        <v>59</v>
      </c>
      <c r="E343" s="30" t="s">
        <v>621</v>
      </c>
    </row>
    <row r="344" spans="1:16" x14ac:dyDescent="0.2">
      <c r="A344" t="s">
        <v>61</v>
      </c>
      <c r="E344" s="28" t="s">
        <v>622</v>
      </c>
    </row>
    <row r="345" spans="1:16" x14ac:dyDescent="0.2">
      <c r="A345" s="17" t="s">
        <v>52</v>
      </c>
      <c r="B345" s="22" t="s">
        <v>623</v>
      </c>
      <c r="C345" s="22" t="s">
        <v>624</v>
      </c>
      <c r="D345" s="17" t="s">
        <v>54</v>
      </c>
      <c r="E345" s="23" t="s">
        <v>625</v>
      </c>
      <c r="F345" s="24" t="s">
        <v>207</v>
      </c>
      <c r="G345" s="25">
        <v>16.53</v>
      </c>
      <c r="H345" s="26">
        <v>0</v>
      </c>
      <c r="I345" s="26">
        <f>ROUND(ROUND(H345,2)*ROUND(G345,3),2)</f>
        <v>0</v>
      </c>
      <c r="O345">
        <f>(I345*21)/100</f>
        <v>0</v>
      </c>
      <c r="P345" t="s">
        <v>30</v>
      </c>
    </row>
    <row r="346" spans="1:16" x14ac:dyDescent="0.2">
      <c r="A346" s="27" t="s">
        <v>57</v>
      </c>
      <c r="E346" s="28" t="s">
        <v>626</v>
      </c>
    </row>
    <row r="347" spans="1:16" ht="51" x14ac:dyDescent="0.2">
      <c r="A347" s="29" t="s">
        <v>59</v>
      </c>
      <c r="E347" s="30" t="s">
        <v>627</v>
      </c>
    </row>
    <row r="348" spans="1:16" ht="63.75" x14ac:dyDescent="0.2">
      <c r="A348" t="s">
        <v>61</v>
      </c>
      <c r="E348" s="28" t="s">
        <v>628</v>
      </c>
    </row>
    <row r="349" spans="1:16" x14ac:dyDescent="0.2">
      <c r="A349" s="17" t="s">
        <v>52</v>
      </c>
      <c r="B349" s="22" t="s">
        <v>629</v>
      </c>
      <c r="C349" s="22" t="s">
        <v>630</v>
      </c>
      <c r="D349" s="17" t="s">
        <v>54</v>
      </c>
      <c r="E349" s="23" t="s">
        <v>631</v>
      </c>
      <c r="F349" s="24" t="s">
        <v>207</v>
      </c>
      <c r="G349" s="25">
        <v>10.56</v>
      </c>
      <c r="H349" s="26">
        <v>0</v>
      </c>
      <c r="I349" s="26">
        <f>ROUND(ROUND(H349,2)*ROUND(G349,3),2)</f>
        <v>0</v>
      </c>
      <c r="O349">
        <f>(I349*21)/100</f>
        <v>0</v>
      </c>
      <c r="P349" t="s">
        <v>30</v>
      </c>
    </row>
    <row r="350" spans="1:16" ht="38.25" x14ac:dyDescent="0.2">
      <c r="A350" s="27" t="s">
        <v>57</v>
      </c>
      <c r="E350" s="28" t="s">
        <v>632</v>
      </c>
    </row>
    <row r="351" spans="1:16" ht="51" x14ac:dyDescent="0.2">
      <c r="A351" s="29" t="s">
        <v>59</v>
      </c>
      <c r="E351" s="30" t="s">
        <v>633</v>
      </c>
    </row>
    <row r="352" spans="1:16" ht="25.5" x14ac:dyDescent="0.2">
      <c r="A352" t="s">
        <v>61</v>
      </c>
      <c r="E352" s="28" t="s">
        <v>634</v>
      </c>
    </row>
    <row r="353" spans="1:16" x14ac:dyDescent="0.2">
      <c r="A353" s="17" t="s">
        <v>52</v>
      </c>
      <c r="B353" s="22" t="s">
        <v>635</v>
      </c>
      <c r="C353" s="22" t="s">
        <v>636</v>
      </c>
      <c r="D353" s="17" t="s">
        <v>54</v>
      </c>
      <c r="E353" s="23" t="s">
        <v>637</v>
      </c>
      <c r="F353" s="24" t="s">
        <v>71</v>
      </c>
      <c r="G353" s="25">
        <v>1</v>
      </c>
      <c r="H353" s="26">
        <v>0</v>
      </c>
      <c r="I353" s="26">
        <f>ROUND(ROUND(H353,2)*ROUND(G353,3),2)</f>
        <v>0</v>
      </c>
      <c r="O353">
        <f>(I353*21)/100</f>
        <v>0</v>
      </c>
      <c r="P353" t="s">
        <v>30</v>
      </c>
    </row>
    <row r="354" spans="1:16" x14ac:dyDescent="0.2">
      <c r="A354" s="27" t="s">
        <v>57</v>
      </c>
      <c r="E354" s="28" t="s">
        <v>638</v>
      </c>
    </row>
    <row r="355" spans="1:16" ht="51" x14ac:dyDescent="0.2">
      <c r="A355" s="29" t="s">
        <v>59</v>
      </c>
      <c r="E355" s="30" t="s">
        <v>60</v>
      </c>
    </row>
    <row r="356" spans="1:16" ht="89.25" x14ac:dyDescent="0.2">
      <c r="A356" t="s">
        <v>61</v>
      </c>
      <c r="E356" s="28" t="s">
        <v>639</v>
      </c>
    </row>
    <row r="357" spans="1:16" x14ac:dyDescent="0.2">
      <c r="A357" s="17" t="s">
        <v>52</v>
      </c>
      <c r="B357" s="22" t="s">
        <v>640</v>
      </c>
      <c r="C357" s="22" t="s">
        <v>641</v>
      </c>
      <c r="D357" s="17" t="s">
        <v>54</v>
      </c>
      <c r="E357" s="23" t="s">
        <v>642</v>
      </c>
      <c r="F357" s="24" t="s">
        <v>404</v>
      </c>
      <c r="G357" s="25">
        <v>252</v>
      </c>
      <c r="H357" s="26">
        <v>0</v>
      </c>
      <c r="I357" s="26">
        <f>ROUND(ROUND(H357,2)*ROUND(G357,3),2)</f>
        <v>0</v>
      </c>
      <c r="O357">
        <f>(I357*21)/100</f>
        <v>0</v>
      </c>
      <c r="P357" t="s">
        <v>30</v>
      </c>
    </row>
    <row r="358" spans="1:16" ht="38.25" x14ac:dyDescent="0.2">
      <c r="A358" s="27" t="s">
        <v>57</v>
      </c>
      <c r="E358" s="28" t="s">
        <v>643</v>
      </c>
    </row>
    <row r="359" spans="1:16" ht="51" x14ac:dyDescent="0.2">
      <c r="A359" s="29" t="s">
        <v>59</v>
      </c>
      <c r="E359" s="30" t="s">
        <v>644</v>
      </c>
    </row>
    <row r="360" spans="1:16" ht="344.25" x14ac:dyDescent="0.2">
      <c r="A360" t="s">
        <v>61</v>
      </c>
      <c r="E360" s="28" t="s">
        <v>645</v>
      </c>
    </row>
    <row r="361" spans="1:16" x14ac:dyDescent="0.2">
      <c r="A361" s="17" t="s">
        <v>52</v>
      </c>
      <c r="B361" s="22" t="s">
        <v>646</v>
      </c>
      <c r="C361" s="22" t="s">
        <v>647</v>
      </c>
      <c r="D361" s="17" t="s">
        <v>54</v>
      </c>
      <c r="E361" s="23" t="s">
        <v>648</v>
      </c>
      <c r="F361" s="24" t="s">
        <v>404</v>
      </c>
      <c r="G361" s="25">
        <v>2083</v>
      </c>
      <c r="H361" s="26">
        <v>0</v>
      </c>
      <c r="I361" s="26">
        <f>ROUND(ROUND(H361,2)*ROUND(G361,3),2)</f>
        <v>0</v>
      </c>
      <c r="O361">
        <f>(I361*21)/100</f>
        <v>0</v>
      </c>
      <c r="P361" t="s">
        <v>30</v>
      </c>
    </row>
    <row r="362" spans="1:16" ht="153" x14ac:dyDescent="0.2">
      <c r="A362" s="27" t="s">
        <v>57</v>
      </c>
      <c r="E362" s="28" t="s">
        <v>649</v>
      </c>
    </row>
    <row r="363" spans="1:16" ht="51" x14ac:dyDescent="0.2">
      <c r="A363" s="29" t="s">
        <v>59</v>
      </c>
      <c r="E363" s="30" t="s">
        <v>650</v>
      </c>
    </row>
    <row r="364" spans="1:16" ht="242.25" x14ac:dyDescent="0.2">
      <c r="A364" t="s">
        <v>61</v>
      </c>
      <c r="E364" s="28" t="s">
        <v>651</v>
      </c>
    </row>
    <row r="365" spans="1:16" x14ac:dyDescent="0.2">
      <c r="A365" s="17" t="s">
        <v>52</v>
      </c>
      <c r="B365" s="22" t="s">
        <v>652</v>
      </c>
      <c r="C365" s="22" t="s">
        <v>653</v>
      </c>
      <c r="D365" s="17" t="s">
        <v>54</v>
      </c>
      <c r="E365" s="23" t="s">
        <v>654</v>
      </c>
      <c r="F365" s="24" t="s">
        <v>207</v>
      </c>
      <c r="G365" s="25">
        <v>2800</v>
      </c>
      <c r="H365" s="26">
        <v>0</v>
      </c>
      <c r="I365" s="26">
        <f>ROUND(ROUND(H365,2)*ROUND(G365,3),2)</f>
        <v>0</v>
      </c>
      <c r="O365">
        <f>(I365*21)/100</f>
        <v>0</v>
      </c>
      <c r="P365" t="s">
        <v>30</v>
      </c>
    </row>
    <row r="366" spans="1:16" x14ac:dyDescent="0.2">
      <c r="A366" s="27" t="s">
        <v>57</v>
      </c>
      <c r="E366" s="28" t="s">
        <v>54</v>
      </c>
    </row>
    <row r="367" spans="1:16" ht="51" x14ac:dyDescent="0.2">
      <c r="A367" s="29" t="s">
        <v>59</v>
      </c>
      <c r="E367" s="30" t="s">
        <v>655</v>
      </c>
    </row>
    <row r="368" spans="1:16" ht="25.5" x14ac:dyDescent="0.2">
      <c r="A368" t="s">
        <v>61</v>
      </c>
      <c r="E368" s="28" t="s">
        <v>656</v>
      </c>
    </row>
    <row r="369" spans="1:16" ht="25.5" x14ac:dyDescent="0.2">
      <c r="A369" s="17" t="s">
        <v>52</v>
      </c>
      <c r="B369" s="22" t="s">
        <v>657</v>
      </c>
      <c r="C369" s="22" t="s">
        <v>185</v>
      </c>
      <c r="D369" s="17" t="s">
        <v>54</v>
      </c>
      <c r="E369" s="23" t="s">
        <v>186</v>
      </c>
      <c r="F369" s="24" t="s">
        <v>113</v>
      </c>
      <c r="G369" s="25">
        <v>15.2</v>
      </c>
      <c r="H369" s="26">
        <v>0</v>
      </c>
      <c r="I369" s="26">
        <f>ROUND(ROUND(H369,2)*ROUND(G369,3),2)</f>
        <v>0</v>
      </c>
      <c r="O369">
        <f>(I369*21)/100</f>
        <v>0</v>
      </c>
      <c r="P369" t="s">
        <v>30</v>
      </c>
    </row>
    <row r="370" spans="1:16" ht="25.5" x14ac:dyDescent="0.2">
      <c r="A370" s="27" t="s">
        <v>57</v>
      </c>
      <c r="E370" s="28" t="s">
        <v>658</v>
      </c>
    </row>
    <row r="371" spans="1:16" ht="51" x14ac:dyDescent="0.2">
      <c r="A371" s="29" t="s">
        <v>59</v>
      </c>
      <c r="E371" s="39" t="s">
        <v>659</v>
      </c>
    </row>
    <row r="372" spans="1:16" ht="127.5" x14ac:dyDescent="0.2">
      <c r="A372" t="s">
        <v>61</v>
      </c>
      <c r="E372" s="28" t="s">
        <v>188</v>
      </c>
    </row>
    <row r="373" spans="1:16" x14ac:dyDescent="0.2">
      <c r="A373" s="17" t="s">
        <v>52</v>
      </c>
      <c r="B373" s="22" t="s">
        <v>660</v>
      </c>
      <c r="C373" s="22" t="s">
        <v>661</v>
      </c>
      <c r="D373" s="17" t="s">
        <v>54</v>
      </c>
      <c r="E373" s="23" t="s">
        <v>662</v>
      </c>
      <c r="F373" s="24" t="s">
        <v>101</v>
      </c>
      <c r="G373" s="25">
        <v>2.4</v>
      </c>
      <c r="H373" s="26">
        <v>0</v>
      </c>
      <c r="I373" s="26">
        <f>ROUND(ROUND(H373,2)*ROUND(G373,3),2)</f>
        <v>0</v>
      </c>
      <c r="O373">
        <f>(I373*21)/100</f>
        <v>0</v>
      </c>
      <c r="P373" t="s">
        <v>30</v>
      </c>
    </row>
    <row r="374" spans="1:16" ht="38.25" x14ac:dyDescent="0.2">
      <c r="A374" s="27" t="s">
        <v>57</v>
      </c>
      <c r="E374" s="28" t="s">
        <v>663</v>
      </c>
    </row>
    <row r="375" spans="1:16" ht="51" x14ac:dyDescent="0.2">
      <c r="A375" s="29" t="s">
        <v>59</v>
      </c>
      <c r="E375" s="30" t="s">
        <v>664</v>
      </c>
    </row>
    <row r="376" spans="1:16" ht="89.25" x14ac:dyDescent="0.2">
      <c r="A376" t="s">
        <v>61</v>
      </c>
      <c r="E376" s="28" t="s">
        <v>665</v>
      </c>
    </row>
    <row r="377" spans="1:16" x14ac:dyDescent="0.2">
      <c r="A377" s="17" t="s">
        <v>52</v>
      </c>
      <c r="B377" s="22" t="s">
        <v>666</v>
      </c>
      <c r="C377" s="22" t="s">
        <v>667</v>
      </c>
      <c r="D377" s="17" t="s">
        <v>54</v>
      </c>
      <c r="E377" s="23" t="s">
        <v>668</v>
      </c>
      <c r="F377" s="24" t="s">
        <v>101</v>
      </c>
      <c r="G377" s="25">
        <v>11.134</v>
      </c>
      <c r="H377" s="26">
        <v>0</v>
      </c>
      <c r="I377" s="26">
        <f>ROUND(ROUND(H377,2)*ROUND(G377,3),2)</f>
        <v>0</v>
      </c>
      <c r="O377">
        <f>(I377*21)/100</f>
        <v>0</v>
      </c>
      <c r="P377" t="s">
        <v>30</v>
      </c>
    </row>
    <row r="378" spans="1:16" x14ac:dyDescent="0.2">
      <c r="A378" s="27" t="s">
        <v>57</v>
      </c>
      <c r="E378" s="28" t="s">
        <v>54</v>
      </c>
    </row>
    <row r="379" spans="1:16" ht="51" x14ac:dyDescent="0.2">
      <c r="A379" s="29" t="s">
        <v>59</v>
      </c>
      <c r="E379" s="30" t="s">
        <v>669</v>
      </c>
    </row>
    <row r="380" spans="1:16" ht="89.25" x14ac:dyDescent="0.2">
      <c r="A380" t="s">
        <v>61</v>
      </c>
      <c r="E380" s="28" t="s">
        <v>665</v>
      </c>
    </row>
    <row r="381" spans="1:16" x14ac:dyDescent="0.2">
      <c r="A381" s="17" t="s">
        <v>52</v>
      </c>
      <c r="B381" s="22" t="s">
        <v>670</v>
      </c>
      <c r="C381" s="22" t="s">
        <v>671</v>
      </c>
      <c r="D381" s="17" t="s">
        <v>54</v>
      </c>
      <c r="E381" s="23" t="s">
        <v>672</v>
      </c>
      <c r="F381" s="24" t="s">
        <v>101</v>
      </c>
      <c r="G381" s="25">
        <v>189.8</v>
      </c>
      <c r="H381" s="26">
        <v>0</v>
      </c>
      <c r="I381" s="26">
        <f>ROUND(ROUND(H381,2)*ROUND(G381,3),2)</f>
        <v>0</v>
      </c>
      <c r="O381">
        <f>(I381*21)/100</f>
        <v>0</v>
      </c>
      <c r="P381" t="s">
        <v>30</v>
      </c>
    </row>
    <row r="382" spans="1:16" ht="38.25" x14ac:dyDescent="0.2">
      <c r="A382" s="27" t="s">
        <v>57</v>
      </c>
      <c r="E382" s="28" t="s">
        <v>673</v>
      </c>
    </row>
    <row r="383" spans="1:16" ht="51" x14ac:dyDescent="0.2">
      <c r="A383" s="29" t="s">
        <v>59</v>
      </c>
      <c r="E383" s="30" t="s">
        <v>674</v>
      </c>
    </row>
    <row r="384" spans="1:16" ht="89.25" x14ac:dyDescent="0.2">
      <c r="A384" t="s">
        <v>61</v>
      </c>
      <c r="E384" s="28" t="s">
        <v>675</v>
      </c>
    </row>
    <row r="385" spans="1:16" x14ac:dyDescent="0.2">
      <c r="A385" s="17" t="s">
        <v>52</v>
      </c>
      <c r="B385" s="22" t="s">
        <v>676</v>
      </c>
      <c r="C385" s="22" t="s">
        <v>677</v>
      </c>
      <c r="D385" s="17" t="s">
        <v>54</v>
      </c>
      <c r="E385" s="23" t="s">
        <v>678</v>
      </c>
      <c r="F385" s="24" t="s">
        <v>101</v>
      </c>
      <c r="G385" s="25">
        <v>7.3449999999999998</v>
      </c>
      <c r="H385" s="26">
        <v>0</v>
      </c>
      <c r="I385" s="26">
        <f>ROUND(ROUND(H385,2)*ROUND(G385,3),2)</f>
        <v>0</v>
      </c>
      <c r="O385">
        <f>(I385*21)/100</f>
        <v>0</v>
      </c>
      <c r="P385" t="s">
        <v>30</v>
      </c>
    </row>
    <row r="386" spans="1:16" ht="25.5" x14ac:dyDescent="0.2">
      <c r="A386" s="27" t="s">
        <v>57</v>
      </c>
      <c r="E386" s="28" t="s">
        <v>679</v>
      </c>
    </row>
    <row r="387" spans="1:16" ht="51" x14ac:dyDescent="0.2">
      <c r="A387" s="29" t="s">
        <v>59</v>
      </c>
      <c r="E387" s="30" t="s">
        <v>680</v>
      </c>
    </row>
    <row r="388" spans="1:16" ht="89.25" x14ac:dyDescent="0.2">
      <c r="A388" t="s">
        <v>61</v>
      </c>
      <c r="E388" s="28" t="s">
        <v>665</v>
      </c>
    </row>
    <row r="389" spans="1:16" x14ac:dyDescent="0.2">
      <c r="A389" s="17" t="s">
        <v>52</v>
      </c>
      <c r="B389" s="22" t="s">
        <v>681</v>
      </c>
      <c r="C389" s="22" t="s">
        <v>682</v>
      </c>
      <c r="D389" s="17" t="s">
        <v>54</v>
      </c>
      <c r="E389" s="23" t="s">
        <v>683</v>
      </c>
      <c r="F389" s="24" t="s">
        <v>78</v>
      </c>
      <c r="G389" s="25">
        <v>23.02</v>
      </c>
      <c r="H389" s="26">
        <v>0</v>
      </c>
      <c r="I389" s="26">
        <f>ROUND(ROUND(H389,2)*ROUND(G389,3),2)</f>
        <v>0</v>
      </c>
      <c r="O389">
        <f>(I389*21)/100</f>
        <v>0</v>
      </c>
      <c r="P389" t="s">
        <v>30</v>
      </c>
    </row>
    <row r="390" spans="1:16" ht="76.5" x14ac:dyDescent="0.2">
      <c r="A390" s="27" t="s">
        <v>57</v>
      </c>
      <c r="E390" s="28" t="s">
        <v>684</v>
      </c>
    </row>
    <row r="391" spans="1:16" ht="76.5" x14ac:dyDescent="0.2">
      <c r="A391" s="29" t="s">
        <v>59</v>
      </c>
      <c r="E391" s="30" t="s">
        <v>685</v>
      </c>
    </row>
    <row r="392" spans="1:16" ht="89.25" x14ac:dyDescent="0.2">
      <c r="A392" t="s">
        <v>61</v>
      </c>
      <c r="E392" s="28" t="s">
        <v>686</v>
      </c>
    </row>
    <row r="393" spans="1:16" x14ac:dyDescent="0.2">
      <c r="A393" s="17" t="s">
        <v>52</v>
      </c>
      <c r="B393" s="22" t="s">
        <v>687</v>
      </c>
      <c r="C393" s="22" t="s">
        <v>688</v>
      </c>
      <c r="D393" s="17" t="s">
        <v>54</v>
      </c>
      <c r="E393" s="23" t="s">
        <v>689</v>
      </c>
      <c r="F393" s="24" t="s">
        <v>207</v>
      </c>
      <c r="G393" s="25">
        <v>26</v>
      </c>
      <c r="H393" s="26">
        <v>0</v>
      </c>
      <c r="I393" s="26">
        <f>ROUND(ROUND(H393,2)*ROUND(G393,3),2)</f>
        <v>0</v>
      </c>
      <c r="O393">
        <f>(I393*21)/100</f>
        <v>0</v>
      </c>
      <c r="P393" t="s">
        <v>30</v>
      </c>
    </row>
    <row r="394" spans="1:16" ht="38.25" x14ac:dyDescent="0.2">
      <c r="A394" s="27" t="s">
        <v>57</v>
      </c>
      <c r="E394" s="28" t="s">
        <v>690</v>
      </c>
    </row>
    <row r="395" spans="1:16" ht="51" x14ac:dyDescent="0.2">
      <c r="A395" s="29" t="s">
        <v>59</v>
      </c>
      <c r="E395" s="30" t="s">
        <v>691</v>
      </c>
    </row>
    <row r="396" spans="1:16" ht="76.5" x14ac:dyDescent="0.2">
      <c r="A396" t="s">
        <v>61</v>
      </c>
      <c r="E396" s="28" t="s">
        <v>692</v>
      </c>
    </row>
    <row r="397" spans="1:16" ht="25.5" x14ac:dyDescent="0.2">
      <c r="A397" s="17" t="s">
        <v>52</v>
      </c>
      <c r="B397" s="22" t="s">
        <v>693</v>
      </c>
      <c r="C397" s="22" t="s">
        <v>694</v>
      </c>
      <c r="D397" s="17" t="s">
        <v>54</v>
      </c>
      <c r="E397" s="23" t="s">
        <v>695</v>
      </c>
      <c r="F397" s="24" t="s">
        <v>71</v>
      </c>
      <c r="G397" s="25">
        <v>2</v>
      </c>
      <c r="H397" s="26">
        <v>0</v>
      </c>
      <c r="I397" s="26">
        <f>ROUND(ROUND(H397,2)*ROUND(G397,3),2)</f>
        <v>0</v>
      </c>
      <c r="O397">
        <f>(I397*21)/100</f>
        <v>0</v>
      </c>
      <c r="P397" t="s">
        <v>30</v>
      </c>
    </row>
    <row r="398" spans="1:16" ht="38.25" x14ac:dyDescent="0.2">
      <c r="A398" s="27" t="s">
        <v>57</v>
      </c>
      <c r="E398" s="28" t="s">
        <v>696</v>
      </c>
    </row>
    <row r="399" spans="1:16" ht="51" x14ac:dyDescent="0.2">
      <c r="A399" s="29" t="s">
        <v>59</v>
      </c>
      <c r="E399" s="30" t="s">
        <v>598</v>
      </c>
    </row>
    <row r="400" spans="1:16" ht="25.5" x14ac:dyDescent="0.2">
      <c r="A400" t="s">
        <v>61</v>
      </c>
      <c r="E400" s="28" t="s">
        <v>697</v>
      </c>
    </row>
    <row r="401" spans="1:16" x14ac:dyDescent="0.2">
      <c r="A401" s="17" t="s">
        <v>52</v>
      </c>
      <c r="B401" s="22" t="s">
        <v>698</v>
      </c>
      <c r="C401" s="22" t="s">
        <v>699</v>
      </c>
      <c r="D401" s="17" t="s">
        <v>54</v>
      </c>
      <c r="E401" s="23" t="s">
        <v>700</v>
      </c>
      <c r="F401" s="24" t="s">
        <v>56</v>
      </c>
      <c r="G401" s="25">
        <v>1</v>
      </c>
      <c r="H401" s="26">
        <v>0</v>
      </c>
      <c r="I401" s="26">
        <f>ROUND(ROUND(H401,2)*ROUND(G401,3),2)</f>
        <v>0</v>
      </c>
      <c r="O401">
        <f>(I401*21)/100</f>
        <v>0</v>
      </c>
      <c r="P401" t="s">
        <v>30</v>
      </c>
    </row>
    <row r="402" spans="1:16" x14ac:dyDescent="0.2">
      <c r="A402" s="27" t="s">
        <v>57</v>
      </c>
      <c r="E402" s="28" t="s">
        <v>701</v>
      </c>
    </row>
    <row r="403" spans="1:16" ht="51" x14ac:dyDescent="0.2">
      <c r="A403" s="29" t="s">
        <v>59</v>
      </c>
      <c r="E403" s="30" t="s">
        <v>236</v>
      </c>
    </row>
    <row r="404" spans="1:16" ht="51" x14ac:dyDescent="0.2">
      <c r="A404" t="s">
        <v>61</v>
      </c>
      <c r="E404" s="28" t="s">
        <v>702</v>
      </c>
    </row>
    <row r="405" spans="1:16" x14ac:dyDescent="0.2">
      <c r="A405" s="17" t="s">
        <v>52</v>
      </c>
      <c r="B405" s="22" t="s">
        <v>703</v>
      </c>
      <c r="C405" s="22" t="s">
        <v>704</v>
      </c>
      <c r="D405" s="17" t="s">
        <v>54</v>
      </c>
      <c r="E405" s="23" t="s">
        <v>705</v>
      </c>
      <c r="F405" s="24" t="s">
        <v>71</v>
      </c>
      <c r="G405" s="25">
        <v>2</v>
      </c>
      <c r="H405" s="26">
        <v>0</v>
      </c>
      <c r="I405" s="26">
        <f>ROUND(ROUND(H405,2)*ROUND(G405,3),2)</f>
        <v>0</v>
      </c>
      <c r="O405">
        <f>(I405*21)/100</f>
        <v>0</v>
      </c>
      <c r="P405" t="s">
        <v>30</v>
      </c>
    </row>
    <row r="406" spans="1:16" ht="38.25" x14ac:dyDescent="0.2">
      <c r="A406" s="27" t="s">
        <v>57</v>
      </c>
      <c r="E406" s="28" t="s">
        <v>706</v>
      </c>
    </row>
    <row r="407" spans="1:16" ht="51" x14ac:dyDescent="0.2">
      <c r="A407" s="29" t="s">
        <v>59</v>
      </c>
      <c r="E407" s="30" t="s">
        <v>598</v>
      </c>
    </row>
    <row r="408" spans="1:16" x14ac:dyDescent="0.2">
      <c r="A408" t="s">
        <v>61</v>
      </c>
      <c r="E408" s="28" t="s">
        <v>707</v>
      </c>
    </row>
    <row r="409" spans="1:16" x14ac:dyDescent="0.2">
      <c r="A409" s="17" t="s">
        <v>52</v>
      </c>
      <c r="B409" s="22" t="s">
        <v>708</v>
      </c>
      <c r="C409" s="22" t="s">
        <v>709</v>
      </c>
      <c r="D409" s="17" t="s">
        <v>54</v>
      </c>
      <c r="E409" s="23" t="s">
        <v>642</v>
      </c>
      <c r="F409" s="24" t="s">
        <v>71</v>
      </c>
      <c r="G409" s="25">
        <v>4</v>
      </c>
      <c r="H409" s="26">
        <v>0</v>
      </c>
      <c r="I409" s="26">
        <f>ROUND(ROUND(H409,2)*ROUND(G409,3),2)</f>
        <v>0</v>
      </c>
      <c r="O409">
        <f>(I409*21)/100</f>
        <v>0</v>
      </c>
      <c r="P409" t="s">
        <v>30</v>
      </c>
    </row>
    <row r="410" spans="1:16" ht="25.5" x14ac:dyDescent="0.2">
      <c r="A410" s="27" t="s">
        <v>57</v>
      </c>
      <c r="E410" s="28" t="s">
        <v>710</v>
      </c>
    </row>
    <row r="411" spans="1:16" ht="51" x14ac:dyDescent="0.2">
      <c r="A411" s="29" t="s">
        <v>59</v>
      </c>
      <c r="E411" s="30" t="s">
        <v>417</v>
      </c>
    </row>
    <row r="412" spans="1:16" ht="25.5" x14ac:dyDescent="0.2">
      <c r="A412" t="s">
        <v>61</v>
      </c>
      <c r="E412" s="28" t="s">
        <v>580</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549"/>
  <sheetViews>
    <sheetView topLeftCell="B1" workbookViewId="0">
      <pane ySplit="9" topLeftCell="A144" activePane="bottomLeft" state="frozen"/>
      <selection pane="bottomLeft" activeCell="E147" sqref="E147"/>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0+O10+O75+O128+O153+O174+O311+O368+O493</f>
        <v>0</v>
      </c>
      <c r="P2" t="s">
        <v>29</v>
      </c>
    </row>
    <row r="3" spans="1:18" ht="15" customHeight="1" x14ac:dyDescent="0.25">
      <c r="A3" t="s">
        <v>12</v>
      </c>
      <c r="B3" s="11" t="s">
        <v>14</v>
      </c>
      <c r="C3" s="55" t="s">
        <v>15</v>
      </c>
      <c r="D3" s="51"/>
      <c r="E3" s="12" t="s">
        <v>16</v>
      </c>
      <c r="F3" s="4"/>
      <c r="G3" s="9"/>
      <c r="H3" s="8" t="s">
        <v>713</v>
      </c>
      <c r="I3" s="33">
        <f>0+I10+I75+I128+I153+I174+I311+I368+I493</f>
        <v>0</v>
      </c>
      <c r="O3" t="s">
        <v>26</v>
      </c>
      <c r="P3" t="s">
        <v>30</v>
      </c>
    </row>
    <row r="4" spans="1:18" ht="15" customHeight="1" x14ac:dyDescent="0.25">
      <c r="A4" t="s">
        <v>17</v>
      </c>
      <c r="B4" s="11" t="s">
        <v>18</v>
      </c>
      <c r="C4" s="55" t="s">
        <v>19</v>
      </c>
      <c r="D4" s="51"/>
      <c r="E4" s="12" t="s">
        <v>20</v>
      </c>
      <c r="F4" s="4"/>
      <c r="G4" s="4"/>
      <c r="H4" s="10"/>
      <c r="I4" s="10"/>
      <c r="O4" t="s">
        <v>27</v>
      </c>
      <c r="P4" t="s">
        <v>30</v>
      </c>
    </row>
    <row r="5" spans="1:18" ht="12.75" customHeight="1" x14ac:dyDescent="0.25">
      <c r="A5" t="s">
        <v>21</v>
      </c>
      <c r="B5" s="11" t="s">
        <v>18</v>
      </c>
      <c r="C5" s="55" t="s">
        <v>711</v>
      </c>
      <c r="D5" s="51"/>
      <c r="E5" s="12" t="s">
        <v>712</v>
      </c>
      <c r="F5" s="4"/>
      <c r="G5" s="4"/>
      <c r="H5" s="4"/>
      <c r="I5" s="4"/>
      <c r="O5" t="s">
        <v>28</v>
      </c>
      <c r="P5" t="s">
        <v>30</v>
      </c>
    </row>
    <row r="6" spans="1:18" ht="12.75" customHeight="1" x14ac:dyDescent="0.25">
      <c r="A6" t="s">
        <v>24</v>
      </c>
      <c r="B6" s="13" t="s">
        <v>25</v>
      </c>
      <c r="C6" s="56" t="s">
        <v>713</v>
      </c>
      <c r="D6" s="57"/>
      <c r="E6" s="14" t="s">
        <v>714</v>
      </c>
      <c r="F6" s="2"/>
      <c r="G6" s="2"/>
      <c r="H6" s="2"/>
      <c r="I6" s="2"/>
    </row>
    <row r="7" spans="1:18" ht="12.75" customHeight="1" x14ac:dyDescent="0.2">
      <c r="A7" s="54" t="s">
        <v>33</v>
      </c>
      <c r="B7" s="54" t="s">
        <v>35</v>
      </c>
      <c r="C7" s="54" t="s">
        <v>37</v>
      </c>
      <c r="D7" s="54" t="s">
        <v>38</v>
      </c>
      <c r="E7" s="54" t="s">
        <v>39</v>
      </c>
      <c r="F7" s="54" t="s">
        <v>41</v>
      </c>
      <c r="G7" s="54" t="s">
        <v>43</v>
      </c>
      <c r="H7" s="54" t="s">
        <v>45</v>
      </c>
      <c r="I7" s="54"/>
    </row>
    <row r="8" spans="1:18" ht="12.75" customHeight="1" x14ac:dyDescent="0.2">
      <c r="A8" s="54"/>
      <c r="B8" s="54"/>
      <c r="C8" s="54"/>
      <c r="D8" s="54"/>
      <c r="E8" s="54"/>
      <c r="F8" s="54"/>
      <c r="G8" s="54"/>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34</v>
      </c>
      <c r="D10" s="18"/>
      <c r="E10" s="20" t="s">
        <v>715</v>
      </c>
      <c r="F10" s="18"/>
      <c r="G10" s="18"/>
      <c r="H10" s="18"/>
      <c r="I10" s="21">
        <f>0+Q10</f>
        <v>0</v>
      </c>
      <c r="O10">
        <f>0+R10</f>
        <v>0</v>
      </c>
      <c r="Q10">
        <f>0+I11+I15+I19+I23+I27+I31+I35+I39+I43+I47+I51+I55+I59+I63+I67+I71</f>
        <v>0</v>
      </c>
      <c r="R10">
        <f>0+O11+O15+O19+O23+O27+O31+O35+O39+O43+O47+O51+O55+O59+O63+O67+O71</f>
        <v>0</v>
      </c>
    </row>
    <row r="11" spans="1:18" x14ac:dyDescent="0.2">
      <c r="A11" s="17" t="s">
        <v>52</v>
      </c>
      <c r="B11" s="22" t="s">
        <v>36</v>
      </c>
      <c r="C11" s="22" t="s">
        <v>716</v>
      </c>
      <c r="D11" s="17" t="s">
        <v>54</v>
      </c>
      <c r="E11" s="23" t="s">
        <v>717</v>
      </c>
      <c r="F11" s="24" t="s">
        <v>101</v>
      </c>
      <c r="G11" s="25">
        <v>4</v>
      </c>
      <c r="H11" s="26">
        <v>0</v>
      </c>
      <c r="I11" s="26">
        <f>ROUND(ROUND(H11,2)*ROUND(G11,3),2)</f>
        <v>0</v>
      </c>
      <c r="O11">
        <f>(I11*21)/100</f>
        <v>0</v>
      </c>
      <c r="P11" t="s">
        <v>30</v>
      </c>
    </row>
    <row r="12" spans="1:18" x14ac:dyDescent="0.2">
      <c r="A12" s="27" t="s">
        <v>57</v>
      </c>
      <c r="E12" s="28" t="s">
        <v>718</v>
      </c>
    </row>
    <row r="13" spans="1:18" x14ac:dyDescent="0.2">
      <c r="A13" s="29" t="s">
        <v>59</v>
      </c>
      <c r="E13" s="30" t="s">
        <v>719</v>
      </c>
    </row>
    <row r="14" spans="1:18" ht="318.75" x14ac:dyDescent="0.2">
      <c r="A14" t="s">
        <v>61</v>
      </c>
      <c r="E14" s="28" t="s">
        <v>720</v>
      </c>
    </row>
    <row r="15" spans="1:18" x14ac:dyDescent="0.2">
      <c r="A15" s="17" t="s">
        <v>52</v>
      </c>
      <c r="B15" s="22" t="s">
        <v>30</v>
      </c>
      <c r="C15" s="22" t="s">
        <v>721</v>
      </c>
      <c r="D15" s="17" t="s">
        <v>54</v>
      </c>
      <c r="E15" s="23" t="s">
        <v>722</v>
      </c>
      <c r="F15" s="24" t="s">
        <v>101</v>
      </c>
      <c r="G15" s="25">
        <v>45.5</v>
      </c>
      <c r="H15" s="26">
        <v>0</v>
      </c>
      <c r="I15" s="26">
        <f>ROUND(ROUND(H15,2)*ROUND(G15,3),2)</f>
        <v>0</v>
      </c>
      <c r="O15">
        <f>(I15*21)/100</f>
        <v>0</v>
      </c>
      <c r="P15" t="s">
        <v>30</v>
      </c>
    </row>
    <row r="16" spans="1:18" x14ac:dyDescent="0.2">
      <c r="A16" s="27" t="s">
        <v>57</v>
      </c>
      <c r="E16" s="28" t="s">
        <v>723</v>
      </c>
    </row>
    <row r="17" spans="1:16" x14ac:dyDescent="0.2">
      <c r="A17" s="29" t="s">
        <v>59</v>
      </c>
      <c r="E17" s="30" t="s">
        <v>724</v>
      </c>
    </row>
    <row r="18" spans="1:16" ht="318.75" x14ac:dyDescent="0.2">
      <c r="A18" t="s">
        <v>61</v>
      </c>
      <c r="E18" s="28" t="s">
        <v>720</v>
      </c>
    </row>
    <row r="19" spans="1:16" x14ac:dyDescent="0.2">
      <c r="A19" s="17" t="s">
        <v>52</v>
      </c>
      <c r="B19" s="22" t="s">
        <v>29</v>
      </c>
      <c r="C19" s="22" t="s">
        <v>725</v>
      </c>
      <c r="D19" s="17" t="s">
        <v>54</v>
      </c>
      <c r="E19" s="23" t="s">
        <v>726</v>
      </c>
      <c r="F19" s="24" t="s">
        <v>101</v>
      </c>
      <c r="G19" s="25">
        <v>2</v>
      </c>
      <c r="H19" s="26">
        <v>0</v>
      </c>
      <c r="I19" s="26">
        <f>ROUND(ROUND(H19,2)*ROUND(G19,3),2)</f>
        <v>0</v>
      </c>
      <c r="O19">
        <f>(I19*21)/100</f>
        <v>0</v>
      </c>
      <c r="P19" t="s">
        <v>30</v>
      </c>
    </row>
    <row r="20" spans="1:16" x14ac:dyDescent="0.2">
      <c r="A20" s="27" t="s">
        <v>57</v>
      </c>
      <c r="E20" s="28" t="s">
        <v>727</v>
      </c>
    </row>
    <row r="21" spans="1:16" x14ac:dyDescent="0.2">
      <c r="A21" s="29" t="s">
        <v>59</v>
      </c>
      <c r="E21" s="30" t="s">
        <v>724</v>
      </c>
    </row>
    <row r="22" spans="1:16" ht="267.75" x14ac:dyDescent="0.2">
      <c r="A22" t="s">
        <v>61</v>
      </c>
      <c r="E22" s="28" t="s">
        <v>728</v>
      </c>
    </row>
    <row r="23" spans="1:16" x14ac:dyDescent="0.2">
      <c r="A23" s="17" t="s">
        <v>52</v>
      </c>
      <c r="B23" s="22" t="s">
        <v>40</v>
      </c>
      <c r="C23" s="22" t="s">
        <v>729</v>
      </c>
      <c r="D23" s="17" t="s">
        <v>54</v>
      </c>
      <c r="E23" s="23" t="s">
        <v>730</v>
      </c>
      <c r="F23" s="24" t="s">
        <v>101</v>
      </c>
      <c r="G23" s="25">
        <v>54</v>
      </c>
      <c r="H23" s="26">
        <v>0</v>
      </c>
      <c r="I23" s="26">
        <f>ROUND(ROUND(H23,2)*ROUND(G23,3),2)</f>
        <v>0</v>
      </c>
      <c r="O23">
        <f>(I23*21)/100</f>
        <v>0</v>
      </c>
      <c r="P23" t="s">
        <v>30</v>
      </c>
    </row>
    <row r="24" spans="1:16" ht="25.5" x14ac:dyDescent="0.2">
      <c r="A24" s="27" t="s">
        <v>57</v>
      </c>
      <c r="E24" s="28" t="s">
        <v>731</v>
      </c>
    </row>
    <row r="25" spans="1:16" x14ac:dyDescent="0.2">
      <c r="A25" s="29" t="s">
        <v>59</v>
      </c>
      <c r="E25" s="30" t="s">
        <v>724</v>
      </c>
    </row>
    <row r="26" spans="1:16" ht="229.5" x14ac:dyDescent="0.2">
      <c r="A26" t="s">
        <v>61</v>
      </c>
      <c r="E26" s="28" t="s">
        <v>732</v>
      </c>
    </row>
    <row r="27" spans="1:16" x14ac:dyDescent="0.2">
      <c r="A27" s="17" t="s">
        <v>52</v>
      </c>
      <c r="B27" s="22" t="s">
        <v>42</v>
      </c>
      <c r="C27" s="22" t="s">
        <v>733</v>
      </c>
      <c r="D27" s="17" t="s">
        <v>54</v>
      </c>
      <c r="E27" s="23" t="s">
        <v>734</v>
      </c>
      <c r="F27" s="24" t="s">
        <v>101</v>
      </c>
      <c r="G27" s="25">
        <v>2</v>
      </c>
      <c r="H27" s="26">
        <v>0</v>
      </c>
      <c r="I27" s="26">
        <f>ROUND(ROUND(H27,2)*ROUND(G27,3),2)</f>
        <v>0</v>
      </c>
      <c r="O27">
        <f>(I27*21)/100</f>
        <v>0</v>
      </c>
      <c r="P27" t="s">
        <v>30</v>
      </c>
    </row>
    <row r="28" spans="1:16" x14ac:dyDescent="0.2">
      <c r="A28" s="27" t="s">
        <v>57</v>
      </c>
      <c r="E28" s="28" t="s">
        <v>735</v>
      </c>
    </row>
    <row r="29" spans="1:16" x14ac:dyDescent="0.2">
      <c r="A29" s="29" t="s">
        <v>59</v>
      </c>
      <c r="E29" s="30" t="s">
        <v>736</v>
      </c>
    </row>
    <row r="30" spans="1:16" ht="280.5" x14ac:dyDescent="0.2">
      <c r="A30" t="s">
        <v>61</v>
      </c>
      <c r="E30" s="28" t="s">
        <v>737</v>
      </c>
    </row>
    <row r="31" spans="1:16" x14ac:dyDescent="0.2">
      <c r="A31" s="17" t="s">
        <v>52</v>
      </c>
      <c r="B31" s="22" t="s">
        <v>44</v>
      </c>
      <c r="C31" s="22" t="s">
        <v>738</v>
      </c>
      <c r="D31" s="17" t="s">
        <v>54</v>
      </c>
      <c r="E31" s="23" t="s">
        <v>739</v>
      </c>
      <c r="F31" s="24" t="s">
        <v>207</v>
      </c>
      <c r="G31" s="25">
        <v>184</v>
      </c>
      <c r="H31" s="26">
        <v>0</v>
      </c>
      <c r="I31" s="26">
        <f>ROUND(ROUND(H31,2)*ROUND(G31,3),2)</f>
        <v>0</v>
      </c>
      <c r="O31">
        <f>(I31*21)/100</f>
        <v>0</v>
      </c>
      <c r="P31" t="s">
        <v>30</v>
      </c>
    </row>
    <row r="32" spans="1:16" x14ac:dyDescent="0.2">
      <c r="A32" s="27" t="s">
        <v>57</v>
      </c>
      <c r="E32" s="28" t="s">
        <v>740</v>
      </c>
    </row>
    <row r="33" spans="1:16" x14ac:dyDescent="0.2">
      <c r="A33" s="29" t="s">
        <v>59</v>
      </c>
      <c r="E33" s="30" t="s">
        <v>724</v>
      </c>
    </row>
    <row r="34" spans="1:16" ht="38.25" x14ac:dyDescent="0.2">
      <c r="A34" t="s">
        <v>61</v>
      </c>
      <c r="E34" s="28" t="s">
        <v>741</v>
      </c>
    </row>
    <row r="35" spans="1:16" x14ac:dyDescent="0.2">
      <c r="A35" s="17" t="s">
        <v>52</v>
      </c>
      <c r="B35" s="22" t="s">
        <v>88</v>
      </c>
      <c r="C35" s="22" t="s">
        <v>742</v>
      </c>
      <c r="D35" s="17" t="s">
        <v>54</v>
      </c>
      <c r="E35" s="23" t="s">
        <v>743</v>
      </c>
      <c r="F35" s="24" t="s">
        <v>71</v>
      </c>
      <c r="G35" s="25">
        <v>2</v>
      </c>
      <c r="H35" s="26">
        <v>0</v>
      </c>
      <c r="I35" s="26">
        <f>ROUND(ROUND(H35,2)*ROUND(G35,3),2)</f>
        <v>0</v>
      </c>
      <c r="O35">
        <f>(I35*21)/100</f>
        <v>0</v>
      </c>
      <c r="P35" t="s">
        <v>30</v>
      </c>
    </row>
    <row r="36" spans="1:16" x14ac:dyDescent="0.2">
      <c r="A36" s="27" t="s">
        <v>57</v>
      </c>
      <c r="E36" s="28" t="s">
        <v>744</v>
      </c>
    </row>
    <row r="37" spans="1:16" x14ac:dyDescent="0.2">
      <c r="A37" s="29" t="s">
        <v>59</v>
      </c>
      <c r="E37" s="30" t="s">
        <v>724</v>
      </c>
    </row>
    <row r="38" spans="1:16" ht="102" x14ac:dyDescent="0.2">
      <c r="A38" t="s">
        <v>61</v>
      </c>
      <c r="E38" s="28" t="s">
        <v>745</v>
      </c>
    </row>
    <row r="39" spans="1:16" ht="25.5" x14ac:dyDescent="0.2">
      <c r="A39" s="17" t="s">
        <v>52</v>
      </c>
      <c r="B39" s="22" t="s">
        <v>92</v>
      </c>
      <c r="C39" s="22" t="s">
        <v>746</v>
      </c>
      <c r="D39" s="17" t="s">
        <v>54</v>
      </c>
      <c r="E39" s="23" t="s">
        <v>747</v>
      </c>
      <c r="F39" s="24" t="s">
        <v>113</v>
      </c>
      <c r="G39" s="25">
        <v>174</v>
      </c>
      <c r="H39" s="26">
        <v>0</v>
      </c>
      <c r="I39" s="26">
        <f>ROUND(ROUND(H39,2)*ROUND(G39,3),2)</f>
        <v>0</v>
      </c>
      <c r="O39">
        <f>(I39*21)/100</f>
        <v>0</v>
      </c>
      <c r="P39" t="s">
        <v>30</v>
      </c>
    </row>
    <row r="40" spans="1:16" x14ac:dyDescent="0.2">
      <c r="A40" s="27" t="s">
        <v>57</v>
      </c>
      <c r="E40" s="28" t="s">
        <v>748</v>
      </c>
    </row>
    <row r="41" spans="1:16" x14ac:dyDescent="0.2">
      <c r="A41" s="29" t="s">
        <v>59</v>
      </c>
      <c r="E41" s="30" t="s">
        <v>724</v>
      </c>
    </row>
    <row r="42" spans="1:16" ht="114.75" x14ac:dyDescent="0.2">
      <c r="A42" t="s">
        <v>61</v>
      </c>
      <c r="E42" s="28" t="s">
        <v>749</v>
      </c>
    </row>
    <row r="43" spans="1:16" x14ac:dyDescent="0.2">
      <c r="A43" s="17" t="s">
        <v>52</v>
      </c>
      <c r="B43" s="22" t="s">
        <v>47</v>
      </c>
      <c r="C43" s="22" t="s">
        <v>750</v>
      </c>
      <c r="D43" s="17" t="s">
        <v>54</v>
      </c>
      <c r="E43" s="23" t="s">
        <v>751</v>
      </c>
      <c r="F43" s="24" t="s">
        <v>113</v>
      </c>
      <c r="G43" s="25">
        <v>10</v>
      </c>
      <c r="H43" s="26">
        <v>0</v>
      </c>
      <c r="I43" s="26">
        <f>ROUND(ROUND(H43,2)*ROUND(G43,3),2)</f>
        <v>0</v>
      </c>
      <c r="O43">
        <f>(I43*21)/100</f>
        <v>0</v>
      </c>
      <c r="P43" t="s">
        <v>30</v>
      </c>
    </row>
    <row r="44" spans="1:16" x14ac:dyDescent="0.2">
      <c r="A44" s="27" t="s">
        <v>57</v>
      </c>
      <c r="E44" s="28" t="s">
        <v>752</v>
      </c>
    </row>
    <row r="45" spans="1:16" x14ac:dyDescent="0.2">
      <c r="A45" s="29" t="s">
        <v>59</v>
      </c>
      <c r="E45" s="30" t="s">
        <v>724</v>
      </c>
    </row>
    <row r="46" spans="1:16" ht="102" x14ac:dyDescent="0.2">
      <c r="A46" t="s">
        <v>61</v>
      </c>
      <c r="E46" s="28" t="s">
        <v>753</v>
      </c>
    </row>
    <row r="47" spans="1:16" x14ac:dyDescent="0.2">
      <c r="A47" s="17" t="s">
        <v>52</v>
      </c>
      <c r="B47" s="22" t="s">
        <v>49</v>
      </c>
      <c r="C47" s="22" t="s">
        <v>754</v>
      </c>
      <c r="D47" s="17" t="s">
        <v>54</v>
      </c>
      <c r="E47" s="23" t="s">
        <v>755</v>
      </c>
      <c r="F47" s="24" t="s">
        <v>113</v>
      </c>
      <c r="G47" s="25">
        <v>36</v>
      </c>
      <c r="H47" s="26">
        <v>0</v>
      </c>
      <c r="I47" s="26">
        <f>ROUND(ROUND(H47,2)*ROUND(G47,3),2)</f>
        <v>0</v>
      </c>
      <c r="O47">
        <f>(I47*21)/100</f>
        <v>0</v>
      </c>
      <c r="P47" t="s">
        <v>30</v>
      </c>
    </row>
    <row r="48" spans="1:16" x14ac:dyDescent="0.2">
      <c r="A48" s="27" t="s">
        <v>57</v>
      </c>
      <c r="E48" s="28" t="s">
        <v>756</v>
      </c>
    </row>
    <row r="49" spans="1:16" x14ac:dyDescent="0.2">
      <c r="A49" s="29" t="s">
        <v>59</v>
      </c>
      <c r="E49" s="30" t="s">
        <v>724</v>
      </c>
    </row>
    <row r="50" spans="1:16" ht="102" x14ac:dyDescent="0.2">
      <c r="A50" t="s">
        <v>61</v>
      </c>
      <c r="E50" s="28" t="s">
        <v>757</v>
      </c>
    </row>
    <row r="51" spans="1:16" x14ac:dyDescent="0.2">
      <c r="A51" s="17" t="s">
        <v>52</v>
      </c>
      <c r="B51" s="22" t="s">
        <v>105</v>
      </c>
      <c r="C51" s="22" t="s">
        <v>758</v>
      </c>
      <c r="D51" s="17" t="s">
        <v>54</v>
      </c>
      <c r="E51" s="23" t="s">
        <v>759</v>
      </c>
      <c r="F51" s="24" t="s">
        <v>113</v>
      </c>
      <c r="G51" s="25">
        <v>101.2</v>
      </c>
      <c r="H51" s="26">
        <v>0</v>
      </c>
      <c r="I51" s="26">
        <f>ROUND(ROUND(H51,2)*ROUND(G51,3),2)</f>
        <v>0</v>
      </c>
      <c r="O51">
        <f>(I51*21)/100</f>
        <v>0</v>
      </c>
      <c r="P51" t="s">
        <v>30</v>
      </c>
    </row>
    <row r="52" spans="1:16" x14ac:dyDescent="0.2">
      <c r="A52" s="27" t="s">
        <v>57</v>
      </c>
      <c r="E52" s="28" t="s">
        <v>760</v>
      </c>
    </row>
    <row r="53" spans="1:16" x14ac:dyDescent="0.2">
      <c r="A53" s="29" t="s">
        <v>59</v>
      </c>
      <c r="E53" s="30" t="s">
        <v>724</v>
      </c>
    </row>
    <row r="54" spans="1:16" ht="140.25" x14ac:dyDescent="0.2">
      <c r="A54" t="s">
        <v>61</v>
      </c>
      <c r="E54" s="28" t="s">
        <v>761</v>
      </c>
    </row>
    <row r="55" spans="1:16" ht="25.5" x14ac:dyDescent="0.2">
      <c r="A55" s="17" t="s">
        <v>52</v>
      </c>
      <c r="B55" s="22" t="s">
        <v>110</v>
      </c>
      <c r="C55" s="22" t="s">
        <v>762</v>
      </c>
      <c r="D55" s="17" t="s">
        <v>54</v>
      </c>
      <c r="E55" s="23" t="s">
        <v>763</v>
      </c>
      <c r="F55" s="24" t="s">
        <v>113</v>
      </c>
      <c r="G55" s="25">
        <v>101.2</v>
      </c>
      <c r="H55" s="26">
        <v>0</v>
      </c>
      <c r="I55" s="26">
        <f>ROUND(ROUND(H55,2)*ROUND(G55,3),2)</f>
        <v>0</v>
      </c>
      <c r="O55">
        <f>(I55*21)/100</f>
        <v>0</v>
      </c>
      <c r="P55" t="s">
        <v>30</v>
      </c>
    </row>
    <row r="56" spans="1:16" x14ac:dyDescent="0.2">
      <c r="A56" s="27" t="s">
        <v>57</v>
      </c>
      <c r="E56" s="28" t="s">
        <v>764</v>
      </c>
    </row>
    <row r="57" spans="1:16" x14ac:dyDescent="0.2">
      <c r="A57" s="29" t="s">
        <v>59</v>
      </c>
      <c r="E57" s="30" t="s">
        <v>724</v>
      </c>
    </row>
    <row r="58" spans="1:16" ht="140.25" x14ac:dyDescent="0.2">
      <c r="A58" t="s">
        <v>61</v>
      </c>
      <c r="E58" s="28" t="s">
        <v>765</v>
      </c>
    </row>
    <row r="59" spans="1:16" ht="25.5" x14ac:dyDescent="0.2">
      <c r="A59" s="17" t="s">
        <v>52</v>
      </c>
      <c r="B59" s="22" t="s">
        <v>116</v>
      </c>
      <c r="C59" s="22" t="s">
        <v>766</v>
      </c>
      <c r="D59" s="17" t="s">
        <v>54</v>
      </c>
      <c r="E59" s="23" t="s">
        <v>767</v>
      </c>
      <c r="F59" s="24" t="s">
        <v>71</v>
      </c>
      <c r="G59" s="25">
        <v>4</v>
      </c>
      <c r="H59" s="26">
        <v>0</v>
      </c>
      <c r="I59" s="26">
        <f>ROUND(ROUND(H59,2)*ROUND(G59,3),2)</f>
        <v>0</v>
      </c>
      <c r="O59">
        <f>(I59*21)/100</f>
        <v>0</v>
      </c>
      <c r="P59" t="s">
        <v>30</v>
      </c>
    </row>
    <row r="60" spans="1:16" x14ac:dyDescent="0.2">
      <c r="A60" s="27" t="s">
        <v>57</v>
      </c>
      <c r="E60" s="28" t="s">
        <v>768</v>
      </c>
    </row>
    <row r="61" spans="1:16" x14ac:dyDescent="0.2">
      <c r="A61" s="29" t="s">
        <v>59</v>
      </c>
      <c r="E61" s="30" t="s">
        <v>769</v>
      </c>
    </row>
    <row r="62" spans="1:16" ht="114.75" x14ac:dyDescent="0.2">
      <c r="A62" t="s">
        <v>61</v>
      </c>
      <c r="E62" s="28" t="s">
        <v>749</v>
      </c>
    </row>
    <row r="63" spans="1:16" x14ac:dyDescent="0.2">
      <c r="A63" s="17" t="s">
        <v>52</v>
      </c>
      <c r="B63" s="22" t="s">
        <v>121</v>
      </c>
      <c r="C63" s="22" t="s">
        <v>770</v>
      </c>
      <c r="D63" s="17" t="s">
        <v>54</v>
      </c>
      <c r="E63" s="23" t="s">
        <v>771</v>
      </c>
      <c r="F63" s="24" t="s">
        <v>113</v>
      </c>
      <c r="G63" s="25">
        <v>36</v>
      </c>
      <c r="H63" s="26">
        <v>0</v>
      </c>
      <c r="I63" s="26">
        <f>ROUND(ROUND(H63,2)*ROUND(G63,3),2)</f>
        <v>0</v>
      </c>
      <c r="O63">
        <f>(I63*21)/100</f>
        <v>0</v>
      </c>
      <c r="P63" t="s">
        <v>30</v>
      </c>
    </row>
    <row r="64" spans="1:16" x14ac:dyDescent="0.2">
      <c r="A64" s="27" t="s">
        <v>57</v>
      </c>
      <c r="E64" s="28" t="s">
        <v>772</v>
      </c>
    </row>
    <row r="65" spans="1:18" x14ac:dyDescent="0.2">
      <c r="A65" s="29" t="s">
        <v>59</v>
      </c>
      <c r="E65" s="30" t="s">
        <v>724</v>
      </c>
    </row>
    <row r="66" spans="1:18" ht="255" x14ac:dyDescent="0.2">
      <c r="A66" t="s">
        <v>61</v>
      </c>
      <c r="E66" s="28" t="s">
        <v>773</v>
      </c>
    </row>
    <row r="67" spans="1:18" x14ac:dyDescent="0.2">
      <c r="A67" s="17" t="s">
        <v>52</v>
      </c>
      <c r="B67" s="22" t="s">
        <v>126</v>
      </c>
      <c r="C67" s="22" t="s">
        <v>774</v>
      </c>
      <c r="D67" s="17" t="s">
        <v>54</v>
      </c>
      <c r="E67" s="23" t="s">
        <v>775</v>
      </c>
      <c r="F67" s="24" t="s">
        <v>776</v>
      </c>
      <c r="G67" s="25">
        <v>1</v>
      </c>
      <c r="H67" s="26">
        <v>0</v>
      </c>
      <c r="I67" s="26">
        <f>ROUND(ROUND(H67,2)*ROUND(G67,3),2)</f>
        <v>0</v>
      </c>
      <c r="O67">
        <f>(I67*21)/100</f>
        <v>0</v>
      </c>
      <c r="P67" t="s">
        <v>30</v>
      </c>
    </row>
    <row r="68" spans="1:18" x14ac:dyDescent="0.2">
      <c r="A68" s="27" t="s">
        <v>57</v>
      </c>
      <c r="E68" s="28" t="s">
        <v>777</v>
      </c>
    </row>
    <row r="69" spans="1:18" x14ac:dyDescent="0.2">
      <c r="A69" s="29" t="s">
        <v>59</v>
      </c>
      <c r="E69" s="30" t="s">
        <v>724</v>
      </c>
    </row>
    <row r="70" spans="1:18" ht="63.75" x14ac:dyDescent="0.2">
      <c r="A70" t="s">
        <v>61</v>
      </c>
      <c r="E70" s="28" t="s">
        <v>778</v>
      </c>
    </row>
    <row r="71" spans="1:18" x14ac:dyDescent="0.2">
      <c r="A71" s="17" t="s">
        <v>52</v>
      </c>
      <c r="B71" s="22" t="s">
        <v>130</v>
      </c>
      <c r="C71" s="22" t="s">
        <v>779</v>
      </c>
      <c r="D71" s="17" t="s">
        <v>54</v>
      </c>
      <c r="E71" s="23" t="s">
        <v>780</v>
      </c>
      <c r="F71" s="24" t="s">
        <v>776</v>
      </c>
      <c r="G71" s="25">
        <v>1</v>
      </c>
      <c r="H71" s="26">
        <v>0</v>
      </c>
      <c r="I71" s="26">
        <f>ROUND(ROUND(H71,2)*ROUND(G71,3),2)</f>
        <v>0</v>
      </c>
      <c r="O71">
        <f>(I71*21)/100</f>
        <v>0</v>
      </c>
      <c r="P71" t="s">
        <v>30</v>
      </c>
    </row>
    <row r="72" spans="1:18" x14ac:dyDescent="0.2">
      <c r="A72" s="27" t="s">
        <v>57</v>
      </c>
      <c r="E72" s="28" t="s">
        <v>777</v>
      </c>
    </row>
    <row r="73" spans="1:18" x14ac:dyDescent="0.2">
      <c r="A73" s="29" t="s">
        <v>59</v>
      </c>
      <c r="E73" s="30" t="s">
        <v>724</v>
      </c>
    </row>
    <row r="74" spans="1:18" ht="63.75" x14ac:dyDescent="0.2">
      <c r="A74" t="s">
        <v>61</v>
      </c>
      <c r="E74" s="28" t="s">
        <v>778</v>
      </c>
    </row>
    <row r="75" spans="1:18" ht="12.75" customHeight="1" x14ac:dyDescent="0.2">
      <c r="A75" s="2" t="s">
        <v>50</v>
      </c>
      <c r="B75" s="2"/>
      <c r="C75" s="31" t="s">
        <v>781</v>
      </c>
      <c r="D75" s="2"/>
      <c r="E75" s="20" t="s">
        <v>782</v>
      </c>
      <c r="F75" s="2"/>
      <c r="G75" s="2"/>
      <c r="H75" s="2"/>
      <c r="I75" s="32">
        <f>0+Q75</f>
        <v>0</v>
      </c>
      <c r="O75">
        <f>0+R75</f>
        <v>0</v>
      </c>
      <c r="Q75">
        <f>0+I76+I80+I84+I88+I92+I96+I100+I104+I108+I112+I116+I120+I124</f>
        <v>0</v>
      </c>
      <c r="R75">
        <f>0+O76+O80+O84+O88+O92+O96+O100+O104+O108+O112+O116+O120+O124</f>
        <v>0</v>
      </c>
    </row>
    <row r="76" spans="1:18" x14ac:dyDescent="0.2">
      <c r="A76" s="17" t="s">
        <v>52</v>
      </c>
      <c r="B76" s="22" t="s">
        <v>135</v>
      </c>
      <c r="C76" s="22" t="s">
        <v>716</v>
      </c>
      <c r="D76" s="17" t="s">
        <v>54</v>
      </c>
      <c r="E76" s="23" t="s">
        <v>717</v>
      </c>
      <c r="F76" s="24" t="s">
        <v>101</v>
      </c>
      <c r="G76" s="25">
        <v>4</v>
      </c>
      <c r="H76" s="26">
        <v>0</v>
      </c>
      <c r="I76" s="26">
        <f>ROUND(ROUND(H76,2)*ROUND(G76,3),2)</f>
        <v>0</v>
      </c>
      <c r="O76">
        <f>(I76*21)/100</f>
        <v>0</v>
      </c>
      <c r="P76" t="s">
        <v>30</v>
      </c>
    </row>
    <row r="77" spans="1:18" x14ac:dyDescent="0.2">
      <c r="A77" s="27" t="s">
        <v>57</v>
      </c>
      <c r="E77" s="28" t="s">
        <v>718</v>
      </c>
    </row>
    <row r="78" spans="1:18" x14ac:dyDescent="0.2">
      <c r="A78" s="29" t="s">
        <v>59</v>
      </c>
      <c r="E78" s="30" t="s">
        <v>719</v>
      </c>
    </row>
    <row r="79" spans="1:18" ht="318.75" x14ac:dyDescent="0.2">
      <c r="A79" t="s">
        <v>61</v>
      </c>
      <c r="E79" s="28" t="s">
        <v>720</v>
      </c>
    </row>
    <row r="80" spans="1:18" x14ac:dyDescent="0.2">
      <c r="A80" s="17" t="s">
        <v>52</v>
      </c>
      <c r="B80" s="22" t="s">
        <v>140</v>
      </c>
      <c r="C80" s="22" t="s">
        <v>721</v>
      </c>
      <c r="D80" s="17" t="s">
        <v>54</v>
      </c>
      <c r="E80" s="23" t="s">
        <v>722</v>
      </c>
      <c r="F80" s="24" t="s">
        <v>101</v>
      </c>
      <c r="G80" s="25">
        <v>25</v>
      </c>
      <c r="H80" s="26">
        <v>0</v>
      </c>
      <c r="I80" s="26">
        <f>ROUND(ROUND(H80,2)*ROUND(G80,3),2)</f>
        <v>0</v>
      </c>
      <c r="O80">
        <f>(I80*21)/100</f>
        <v>0</v>
      </c>
      <c r="P80" t="s">
        <v>30</v>
      </c>
    </row>
    <row r="81" spans="1:16" x14ac:dyDescent="0.2">
      <c r="A81" s="27" t="s">
        <v>57</v>
      </c>
      <c r="E81" s="28" t="s">
        <v>783</v>
      </c>
    </row>
    <row r="82" spans="1:16" x14ac:dyDescent="0.2">
      <c r="A82" s="29" t="s">
        <v>59</v>
      </c>
      <c r="E82" s="30" t="s">
        <v>724</v>
      </c>
    </row>
    <row r="83" spans="1:16" ht="318.75" x14ac:dyDescent="0.2">
      <c r="A83" t="s">
        <v>61</v>
      </c>
      <c r="E83" s="28" t="s">
        <v>720</v>
      </c>
    </row>
    <row r="84" spans="1:16" x14ac:dyDescent="0.2">
      <c r="A84" s="17" t="s">
        <v>52</v>
      </c>
      <c r="B84" s="22" t="s">
        <v>145</v>
      </c>
      <c r="C84" s="22" t="s">
        <v>725</v>
      </c>
      <c r="D84" s="17" t="s">
        <v>54</v>
      </c>
      <c r="E84" s="23" t="s">
        <v>726</v>
      </c>
      <c r="F84" s="24" t="s">
        <v>101</v>
      </c>
      <c r="G84" s="25">
        <v>2</v>
      </c>
      <c r="H84" s="26">
        <v>0</v>
      </c>
      <c r="I84" s="26">
        <f>ROUND(ROUND(H84,2)*ROUND(G84,3),2)</f>
        <v>0</v>
      </c>
      <c r="O84">
        <f>(I84*21)/100</f>
        <v>0</v>
      </c>
      <c r="P84" t="s">
        <v>30</v>
      </c>
    </row>
    <row r="85" spans="1:16" x14ac:dyDescent="0.2">
      <c r="A85" s="27" t="s">
        <v>57</v>
      </c>
      <c r="E85" s="28" t="s">
        <v>727</v>
      </c>
    </row>
    <row r="86" spans="1:16" x14ac:dyDescent="0.2">
      <c r="A86" s="29" t="s">
        <v>59</v>
      </c>
      <c r="E86" s="30" t="s">
        <v>724</v>
      </c>
    </row>
    <row r="87" spans="1:16" ht="267.75" x14ac:dyDescent="0.2">
      <c r="A87" t="s">
        <v>61</v>
      </c>
      <c r="E87" s="28" t="s">
        <v>728</v>
      </c>
    </row>
    <row r="88" spans="1:16" x14ac:dyDescent="0.2">
      <c r="A88" s="17" t="s">
        <v>52</v>
      </c>
      <c r="B88" s="22" t="s">
        <v>151</v>
      </c>
      <c r="C88" s="22" t="s">
        <v>729</v>
      </c>
      <c r="D88" s="17" t="s">
        <v>54</v>
      </c>
      <c r="E88" s="23" t="s">
        <v>730</v>
      </c>
      <c r="F88" s="24" t="s">
        <v>101</v>
      </c>
      <c r="G88" s="25">
        <v>29</v>
      </c>
      <c r="H88" s="26">
        <v>0</v>
      </c>
      <c r="I88" s="26">
        <f>ROUND(ROUND(H88,2)*ROUND(G88,3),2)</f>
        <v>0</v>
      </c>
      <c r="O88">
        <f>(I88*21)/100</f>
        <v>0</v>
      </c>
      <c r="P88" t="s">
        <v>30</v>
      </c>
    </row>
    <row r="89" spans="1:16" ht="25.5" x14ac:dyDescent="0.2">
      <c r="A89" s="27" t="s">
        <v>57</v>
      </c>
      <c r="E89" s="28" t="s">
        <v>784</v>
      </c>
    </row>
    <row r="90" spans="1:16" x14ac:dyDescent="0.2">
      <c r="A90" s="29" t="s">
        <v>59</v>
      </c>
      <c r="E90" s="30" t="s">
        <v>724</v>
      </c>
    </row>
    <row r="91" spans="1:16" ht="229.5" x14ac:dyDescent="0.2">
      <c r="A91" t="s">
        <v>61</v>
      </c>
      <c r="E91" s="28" t="s">
        <v>732</v>
      </c>
    </row>
    <row r="92" spans="1:16" x14ac:dyDescent="0.2">
      <c r="A92" s="17" t="s">
        <v>52</v>
      </c>
      <c r="B92" s="22" t="s">
        <v>156</v>
      </c>
      <c r="C92" s="22" t="s">
        <v>733</v>
      </c>
      <c r="D92" s="17" t="s">
        <v>54</v>
      </c>
      <c r="E92" s="23" t="s">
        <v>734</v>
      </c>
      <c r="F92" s="24" t="s">
        <v>101</v>
      </c>
      <c r="G92" s="25">
        <v>2</v>
      </c>
      <c r="H92" s="26">
        <v>0</v>
      </c>
      <c r="I92" s="26">
        <f>ROUND(ROUND(H92,2)*ROUND(G92,3),2)</f>
        <v>0</v>
      </c>
      <c r="O92">
        <f>(I92*21)/100</f>
        <v>0</v>
      </c>
      <c r="P92" t="s">
        <v>30</v>
      </c>
    </row>
    <row r="93" spans="1:16" x14ac:dyDescent="0.2">
      <c r="A93" s="27" t="s">
        <v>57</v>
      </c>
      <c r="E93" s="28" t="s">
        <v>735</v>
      </c>
    </row>
    <row r="94" spans="1:16" x14ac:dyDescent="0.2">
      <c r="A94" s="29" t="s">
        <v>59</v>
      </c>
      <c r="E94" s="30" t="s">
        <v>736</v>
      </c>
    </row>
    <row r="95" spans="1:16" ht="280.5" x14ac:dyDescent="0.2">
      <c r="A95" t="s">
        <v>61</v>
      </c>
      <c r="E95" s="28" t="s">
        <v>737</v>
      </c>
    </row>
    <row r="96" spans="1:16" x14ac:dyDescent="0.2">
      <c r="A96" s="17" t="s">
        <v>52</v>
      </c>
      <c r="B96" s="22" t="s">
        <v>162</v>
      </c>
      <c r="C96" s="22" t="s">
        <v>738</v>
      </c>
      <c r="D96" s="17" t="s">
        <v>54</v>
      </c>
      <c r="E96" s="23" t="s">
        <v>739</v>
      </c>
      <c r="F96" s="24" t="s">
        <v>207</v>
      </c>
      <c r="G96" s="25">
        <v>100</v>
      </c>
      <c r="H96" s="26">
        <v>0</v>
      </c>
      <c r="I96" s="26">
        <f>ROUND(ROUND(H96,2)*ROUND(G96,3),2)</f>
        <v>0</v>
      </c>
      <c r="O96">
        <f>(I96*21)/100</f>
        <v>0</v>
      </c>
      <c r="P96" t="s">
        <v>30</v>
      </c>
    </row>
    <row r="97" spans="1:16" x14ac:dyDescent="0.2">
      <c r="A97" s="27" t="s">
        <v>57</v>
      </c>
      <c r="E97" s="28" t="s">
        <v>785</v>
      </c>
    </row>
    <row r="98" spans="1:16" x14ac:dyDescent="0.2">
      <c r="A98" s="29" t="s">
        <v>59</v>
      </c>
      <c r="E98" s="30" t="s">
        <v>724</v>
      </c>
    </row>
    <row r="99" spans="1:16" ht="38.25" x14ac:dyDescent="0.2">
      <c r="A99" t="s">
        <v>61</v>
      </c>
      <c r="E99" s="28" t="s">
        <v>741</v>
      </c>
    </row>
    <row r="100" spans="1:16" x14ac:dyDescent="0.2">
      <c r="A100" s="17" t="s">
        <v>52</v>
      </c>
      <c r="B100" s="22" t="s">
        <v>166</v>
      </c>
      <c r="C100" s="22" t="s">
        <v>742</v>
      </c>
      <c r="D100" s="17" t="s">
        <v>54</v>
      </c>
      <c r="E100" s="23" t="s">
        <v>743</v>
      </c>
      <c r="F100" s="24" t="s">
        <v>71</v>
      </c>
      <c r="G100" s="25">
        <v>34</v>
      </c>
      <c r="H100" s="26">
        <v>0</v>
      </c>
      <c r="I100" s="26">
        <f>ROUND(ROUND(H100,2)*ROUND(G100,3),2)</f>
        <v>0</v>
      </c>
      <c r="O100">
        <f>(I100*21)/100</f>
        <v>0</v>
      </c>
      <c r="P100" t="s">
        <v>30</v>
      </c>
    </row>
    <row r="101" spans="1:16" x14ac:dyDescent="0.2">
      <c r="A101" s="27" t="s">
        <v>57</v>
      </c>
      <c r="E101" s="28" t="s">
        <v>786</v>
      </c>
    </row>
    <row r="102" spans="1:16" x14ac:dyDescent="0.2">
      <c r="A102" s="29" t="s">
        <v>59</v>
      </c>
      <c r="E102" s="30" t="s">
        <v>724</v>
      </c>
    </row>
    <row r="103" spans="1:16" ht="102" x14ac:dyDescent="0.2">
      <c r="A103" t="s">
        <v>61</v>
      </c>
      <c r="E103" s="28" t="s">
        <v>745</v>
      </c>
    </row>
    <row r="104" spans="1:16" ht="25.5" x14ac:dyDescent="0.2">
      <c r="A104" s="17" t="s">
        <v>52</v>
      </c>
      <c r="B104" s="22" t="s">
        <v>170</v>
      </c>
      <c r="C104" s="22" t="s">
        <v>746</v>
      </c>
      <c r="D104" s="17" t="s">
        <v>54</v>
      </c>
      <c r="E104" s="23" t="s">
        <v>747</v>
      </c>
      <c r="F104" s="24" t="s">
        <v>113</v>
      </c>
      <c r="G104" s="25">
        <v>100</v>
      </c>
      <c r="H104" s="26">
        <v>0</v>
      </c>
      <c r="I104" s="26">
        <f>ROUND(ROUND(H104,2)*ROUND(G104,3),2)</f>
        <v>0</v>
      </c>
      <c r="O104">
        <f>(I104*21)/100</f>
        <v>0</v>
      </c>
      <c r="P104" t="s">
        <v>30</v>
      </c>
    </row>
    <row r="105" spans="1:16" x14ac:dyDescent="0.2">
      <c r="A105" s="27" t="s">
        <v>57</v>
      </c>
      <c r="E105" s="28" t="s">
        <v>787</v>
      </c>
    </row>
    <row r="106" spans="1:16" x14ac:dyDescent="0.2">
      <c r="A106" s="29" t="s">
        <v>59</v>
      </c>
      <c r="E106" s="30" t="s">
        <v>724</v>
      </c>
    </row>
    <row r="107" spans="1:16" ht="114.75" x14ac:dyDescent="0.2">
      <c r="A107" t="s">
        <v>61</v>
      </c>
      <c r="E107" s="28" t="s">
        <v>749</v>
      </c>
    </row>
    <row r="108" spans="1:16" x14ac:dyDescent="0.2">
      <c r="A108" s="17" t="s">
        <v>52</v>
      </c>
      <c r="B108" s="22" t="s">
        <v>176</v>
      </c>
      <c r="C108" s="22" t="s">
        <v>758</v>
      </c>
      <c r="D108" s="17" t="s">
        <v>54</v>
      </c>
      <c r="E108" s="23" t="s">
        <v>759</v>
      </c>
      <c r="F108" s="24" t="s">
        <v>113</v>
      </c>
      <c r="G108" s="25">
        <v>55</v>
      </c>
      <c r="H108" s="26">
        <v>0</v>
      </c>
      <c r="I108" s="26">
        <f>ROUND(ROUND(H108,2)*ROUND(G108,3),2)</f>
        <v>0</v>
      </c>
      <c r="O108">
        <f>(I108*21)/100</f>
        <v>0</v>
      </c>
      <c r="P108" t="s">
        <v>30</v>
      </c>
    </row>
    <row r="109" spans="1:16" x14ac:dyDescent="0.2">
      <c r="A109" s="27" t="s">
        <v>57</v>
      </c>
      <c r="E109" s="28" t="s">
        <v>788</v>
      </c>
    </row>
    <row r="110" spans="1:16" x14ac:dyDescent="0.2">
      <c r="A110" s="29" t="s">
        <v>59</v>
      </c>
      <c r="E110" s="30" t="s">
        <v>724</v>
      </c>
    </row>
    <row r="111" spans="1:16" ht="140.25" x14ac:dyDescent="0.2">
      <c r="A111" t="s">
        <v>61</v>
      </c>
      <c r="E111" s="28" t="s">
        <v>761</v>
      </c>
    </row>
    <row r="112" spans="1:16" ht="25.5" x14ac:dyDescent="0.2">
      <c r="A112" s="17" t="s">
        <v>52</v>
      </c>
      <c r="B112" s="22" t="s">
        <v>181</v>
      </c>
      <c r="C112" s="22" t="s">
        <v>762</v>
      </c>
      <c r="D112" s="17" t="s">
        <v>54</v>
      </c>
      <c r="E112" s="23" t="s">
        <v>763</v>
      </c>
      <c r="F112" s="24" t="s">
        <v>113</v>
      </c>
      <c r="G112" s="25">
        <v>55</v>
      </c>
      <c r="H112" s="26">
        <v>0</v>
      </c>
      <c r="I112" s="26">
        <f>ROUND(ROUND(H112,2)*ROUND(G112,3),2)</f>
        <v>0</v>
      </c>
      <c r="O112">
        <f>(I112*21)/100</f>
        <v>0</v>
      </c>
      <c r="P112" t="s">
        <v>30</v>
      </c>
    </row>
    <row r="113" spans="1:18" x14ac:dyDescent="0.2">
      <c r="A113" s="27" t="s">
        <v>57</v>
      </c>
      <c r="E113" s="28" t="s">
        <v>789</v>
      </c>
    </row>
    <row r="114" spans="1:18" x14ac:dyDescent="0.2">
      <c r="A114" s="29" t="s">
        <v>59</v>
      </c>
      <c r="E114" s="30" t="s">
        <v>724</v>
      </c>
    </row>
    <row r="115" spans="1:18" ht="140.25" x14ac:dyDescent="0.2">
      <c r="A115" t="s">
        <v>61</v>
      </c>
      <c r="E115" s="28" t="s">
        <v>765</v>
      </c>
    </row>
    <row r="116" spans="1:18" ht="25.5" x14ac:dyDescent="0.2">
      <c r="A116" s="17" t="s">
        <v>52</v>
      </c>
      <c r="B116" s="22" t="s">
        <v>184</v>
      </c>
      <c r="C116" s="22" t="s">
        <v>790</v>
      </c>
      <c r="D116" s="17" t="s">
        <v>54</v>
      </c>
      <c r="E116" s="23" t="s">
        <v>791</v>
      </c>
      <c r="F116" s="24" t="s">
        <v>113</v>
      </c>
      <c r="G116" s="25">
        <v>30</v>
      </c>
      <c r="H116" s="26">
        <v>0</v>
      </c>
      <c r="I116" s="26">
        <f>ROUND(ROUND(H116,2)*ROUND(G116,3),2)</f>
        <v>0</v>
      </c>
      <c r="O116">
        <f>(I116*21)/100</f>
        <v>0</v>
      </c>
      <c r="P116" t="s">
        <v>30</v>
      </c>
    </row>
    <row r="117" spans="1:18" x14ac:dyDescent="0.2">
      <c r="A117" s="27" t="s">
        <v>57</v>
      </c>
      <c r="E117" s="28" t="s">
        <v>792</v>
      </c>
    </row>
    <row r="118" spans="1:18" x14ac:dyDescent="0.2">
      <c r="A118" s="29" t="s">
        <v>59</v>
      </c>
      <c r="E118" s="30" t="s">
        <v>724</v>
      </c>
    </row>
    <row r="119" spans="1:18" ht="127.5" x14ac:dyDescent="0.2">
      <c r="A119" t="s">
        <v>61</v>
      </c>
      <c r="E119" s="28" t="s">
        <v>793</v>
      </c>
    </row>
    <row r="120" spans="1:18" x14ac:dyDescent="0.2">
      <c r="A120" s="17" t="s">
        <v>52</v>
      </c>
      <c r="B120" s="22" t="s">
        <v>331</v>
      </c>
      <c r="C120" s="22" t="s">
        <v>774</v>
      </c>
      <c r="D120" s="17" t="s">
        <v>54</v>
      </c>
      <c r="E120" s="23" t="s">
        <v>775</v>
      </c>
      <c r="F120" s="24" t="s">
        <v>776</v>
      </c>
      <c r="G120" s="25">
        <v>0.83</v>
      </c>
      <c r="H120" s="26">
        <v>0</v>
      </c>
      <c r="I120" s="26">
        <f>ROUND(ROUND(H120,2)*ROUND(G120,3),2)</f>
        <v>0</v>
      </c>
      <c r="O120">
        <f>(I120*21)/100</f>
        <v>0</v>
      </c>
      <c r="P120" t="s">
        <v>30</v>
      </c>
    </row>
    <row r="121" spans="1:18" x14ac:dyDescent="0.2">
      <c r="A121" s="27" t="s">
        <v>57</v>
      </c>
      <c r="E121" s="28" t="s">
        <v>794</v>
      </c>
    </row>
    <row r="122" spans="1:18" x14ac:dyDescent="0.2">
      <c r="A122" s="29" t="s">
        <v>59</v>
      </c>
      <c r="E122" s="30" t="s">
        <v>724</v>
      </c>
    </row>
    <row r="123" spans="1:18" ht="63.75" x14ac:dyDescent="0.2">
      <c r="A123" t="s">
        <v>61</v>
      </c>
      <c r="E123" s="28" t="s">
        <v>778</v>
      </c>
    </row>
    <row r="124" spans="1:18" x14ac:dyDescent="0.2">
      <c r="A124" s="17" t="s">
        <v>52</v>
      </c>
      <c r="B124" s="22" t="s">
        <v>337</v>
      </c>
      <c r="C124" s="22" t="s">
        <v>779</v>
      </c>
      <c r="D124" s="17" t="s">
        <v>54</v>
      </c>
      <c r="E124" s="23" t="s">
        <v>780</v>
      </c>
      <c r="F124" s="24" t="s">
        <v>776</v>
      </c>
      <c r="G124" s="25">
        <v>0.83</v>
      </c>
      <c r="H124" s="26">
        <v>0</v>
      </c>
      <c r="I124" s="26">
        <f>ROUND(ROUND(H124,2)*ROUND(G124,3),2)</f>
        <v>0</v>
      </c>
      <c r="O124">
        <f>(I124*21)/100</f>
        <v>0</v>
      </c>
      <c r="P124" t="s">
        <v>30</v>
      </c>
    </row>
    <row r="125" spans="1:18" x14ac:dyDescent="0.2">
      <c r="A125" s="27" t="s">
        <v>57</v>
      </c>
      <c r="E125" s="28" t="s">
        <v>794</v>
      </c>
    </row>
    <row r="126" spans="1:18" x14ac:dyDescent="0.2">
      <c r="A126" s="29" t="s">
        <v>59</v>
      </c>
      <c r="E126" s="30" t="s">
        <v>724</v>
      </c>
    </row>
    <row r="127" spans="1:18" ht="63.75" x14ac:dyDescent="0.2">
      <c r="A127" t="s">
        <v>61</v>
      </c>
      <c r="E127" s="28" t="s">
        <v>778</v>
      </c>
    </row>
    <row r="128" spans="1:18" ht="12.75" customHeight="1" x14ac:dyDescent="0.2">
      <c r="A128" s="2" t="s">
        <v>50</v>
      </c>
      <c r="B128" s="2"/>
      <c r="C128" s="31" t="s">
        <v>795</v>
      </c>
      <c r="D128" s="2"/>
      <c r="E128" s="20" t="s">
        <v>796</v>
      </c>
      <c r="F128" s="2"/>
      <c r="G128" s="2"/>
      <c r="H128" s="2"/>
      <c r="I128" s="32">
        <f>0+Q128</f>
        <v>0</v>
      </c>
      <c r="O128">
        <f>0+R128</f>
        <v>0</v>
      </c>
      <c r="Q128">
        <f>0+I129+I133+I137+I141+I145+I149</f>
        <v>0</v>
      </c>
      <c r="R128">
        <f>0+O129+O133+O137+O141+O145+O149</f>
        <v>0</v>
      </c>
    </row>
    <row r="129" spans="1:16" ht="25.5" x14ac:dyDescent="0.2">
      <c r="A129" s="17" t="s">
        <v>52</v>
      </c>
      <c r="B129" s="22" t="s">
        <v>343</v>
      </c>
      <c r="C129" s="22" t="s">
        <v>797</v>
      </c>
      <c r="D129" s="17" t="s">
        <v>54</v>
      </c>
      <c r="E129" s="23" t="s">
        <v>798</v>
      </c>
      <c r="F129" s="24" t="s">
        <v>799</v>
      </c>
      <c r="G129" s="25">
        <v>230</v>
      </c>
      <c r="H129" s="26">
        <v>0</v>
      </c>
      <c r="I129" s="26">
        <f>ROUND(ROUND(H129,2)*ROUND(G129,3),2)</f>
        <v>0</v>
      </c>
      <c r="O129">
        <f>(I129*21)/100</f>
        <v>0</v>
      </c>
      <c r="P129" t="s">
        <v>30</v>
      </c>
    </row>
    <row r="130" spans="1:16" x14ac:dyDescent="0.2">
      <c r="A130" s="27" t="s">
        <v>57</v>
      </c>
      <c r="E130" s="28" t="s">
        <v>724</v>
      </c>
    </row>
    <row r="131" spans="1:16" x14ac:dyDescent="0.2">
      <c r="A131" s="29" t="s">
        <v>59</v>
      </c>
      <c r="E131" s="30" t="s">
        <v>800</v>
      </c>
    </row>
    <row r="132" spans="1:16" ht="140.25" x14ac:dyDescent="0.2">
      <c r="A132" t="s">
        <v>61</v>
      </c>
      <c r="E132" s="28" t="s">
        <v>801</v>
      </c>
    </row>
    <row r="133" spans="1:16" x14ac:dyDescent="0.2">
      <c r="A133" s="17" t="s">
        <v>52</v>
      </c>
      <c r="B133" s="22" t="s">
        <v>348</v>
      </c>
      <c r="C133" s="22" t="s">
        <v>802</v>
      </c>
      <c r="D133" s="17" t="s">
        <v>54</v>
      </c>
      <c r="E133" s="23" t="s">
        <v>803</v>
      </c>
      <c r="F133" s="24" t="s">
        <v>804</v>
      </c>
      <c r="G133" s="25">
        <v>39.15</v>
      </c>
      <c r="H133" s="26">
        <v>0</v>
      </c>
      <c r="I133" s="26">
        <f>ROUND(ROUND(H133,2)*ROUND(G133,3),2)</f>
        <v>0</v>
      </c>
      <c r="O133">
        <f>(I133*21)/100</f>
        <v>0</v>
      </c>
      <c r="P133" t="s">
        <v>30</v>
      </c>
    </row>
    <row r="134" spans="1:16" x14ac:dyDescent="0.2">
      <c r="A134" s="27" t="s">
        <v>57</v>
      </c>
      <c r="E134" s="28" t="s">
        <v>724</v>
      </c>
    </row>
    <row r="135" spans="1:16" x14ac:dyDescent="0.2">
      <c r="A135" s="29" t="s">
        <v>59</v>
      </c>
      <c r="E135" s="30" t="s">
        <v>805</v>
      </c>
    </row>
    <row r="136" spans="1:16" ht="140.25" x14ac:dyDescent="0.2">
      <c r="A136" t="s">
        <v>61</v>
      </c>
      <c r="E136" s="28" t="s">
        <v>801</v>
      </c>
    </row>
    <row r="137" spans="1:16" ht="38.25" x14ac:dyDescent="0.2">
      <c r="A137" s="17" t="s">
        <v>52</v>
      </c>
      <c r="B137" s="22" t="s">
        <v>354</v>
      </c>
      <c r="C137" s="22" t="s">
        <v>806</v>
      </c>
      <c r="D137" s="17" t="s">
        <v>54</v>
      </c>
      <c r="E137" s="23" t="s">
        <v>807</v>
      </c>
      <c r="F137" s="24" t="s">
        <v>78</v>
      </c>
      <c r="G137" s="25">
        <v>8.74</v>
      </c>
      <c r="H137" s="26">
        <v>0</v>
      </c>
      <c r="I137" s="26">
        <f>ROUND(ROUND(H137,2)*ROUND(G137,3),2)</f>
        <v>0</v>
      </c>
      <c r="O137">
        <f>(I137*21)/100</f>
        <v>0</v>
      </c>
      <c r="P137" t="s">
        <v>30</v>
      </c>
    </row>
    <row r="138" spans="1:16" ht="25.5" x14ac:dyDescent="0.2">
      <c r="A138" s="27" t="s">
        <v>57</v>
      </c>
      <c r="E138" s="35" t="s">
        <v>83</v>
      </c>
    </row>
    <row r="139" spans="1:16" x14ac:dyDescent="0.2">
      <c r="A139" s="29" t="s">
        <v>59</v>
      </c>
      <c r="E139" s="30" t="s">
        <v>808</v>
      </c>
    </row>
    <row r="140" spans="1:16" ht="140.25" x14ac:dyDescent="0.2">
      <c r="A140" t="s">
        <v>61</v>
      </c>
      <c r="E140" s="28" t="s">
        <v>80</v>
      </c>
    </row>
    <row r="141" spans="1:16" ht="38.25" x14ac:dyDescent="0.2">
      <c r="A141" s="17" t="s">
        <v>52</v>
      </c>
      <c r="B141" s="22" t="s">
        <v>360</v>
      </c>
      <c r="C141" s="22" t="s">
        <v>239</v>
      </c>
      <c r="D141" s="17" t="s">
        <v>54</v>
      </c>
      <c r="E141" s="23" t="s">
        <v>240</v>
      </c>
      <c r="F141" s="24" t="s">
        <v>78</v>
      </c>
      <c r="G141" s="25">
        <v>1.65</v>
      </c>
      <c r="H141" s="26">
        <v>0</v>
      </c>
      <c r="I141" s="26">
        <f>ROUND(ROUND(H141,2)*ROUND(G141,3),2)</f>
        <v>0</v>
      </c>
      <c r="O141">
        <f>(I141*21)/100</f>
        <v>0</v>
      </c>
      <c r="P141" t="s">
        <v>30</v>
      </c>
    </row>
    <row r="142" spans="1:16" ht="25.5" x14ac:dyDescent="0.2">
      <c r="A142" s="27" t="s">
        <v>57</v>
      </c>
      <c r="E142" s="35" t="s">
        <v>83</v>
      </c>
    </row>
    <row r="143" spans="1:16" x14ac:dyDescent="0.2">
      <c r="A143" s="29" t="s">
        <v>59</v>
      </c>
      <c r="E143" s="30" t="s">
        <v>809</v>
      </c>
    </row>
    <row r="144" spans="1:16" ht="140.25" x14ac:dyDescent="0.2">
      <c r="A144" t="s">
        <v>61</v>
      </c>
      <c r="E144" s="28" t="s">
        <v>80</v>
      </c>
    </row>
    <row r="145" spans="1:18" ht="38.25" x14ac:dyDescent="0.2">
      <c r="A145" s="17" t="s">
        <v>52</v>
      </c>
      <c r="B145" s="22" t="s">
        <v>366</v>
      </c>
      <c r="C145" s="22" t="s">
        <v>85</v>
      </c>
      <c r="D145" s="17" t="s">
        <v>54</v>
      </c>
      <c r="E145" s="23" t="s">
        <v>86</v>
      </c>
      <c r="F145" s="24" t="s">
        <v>78</v>
      </c>
      <c r="G145" s="25">
        <v>2.5999999999999999E-2</v>
      </c>
      <c r="H145" s="26">
        <v>0</v>
      </c>
      <c r="I145" s="26">
        <f>ROUND(ROUND(H145,2)*ROUND(G145,3),2)</f>
        <v>0</v>
      </c>
      <c r="O145">
        <f>(I145*21)/100</f>
        <v>0</v>
      </c>
      <c r="P145" t="s">
        <v>30</v>
      </c>
    </row>
    <row r="146" spans="1:18" ht="25.5" x14ac:dyDescent="0.2">
      <c r="A146" s="27" t="s">
        <v>57</v>
      </c>
      <c r="E146" s="35" t="s">
        <v>83</v>
      </c>
    </row>
    <row r="147" spans="1:18" x14ac:dyDescent="0.2">
      <c r="A147" s="29" t="s">
        <v>59</v>
      </c>
      <c r="E147" s="30" t="s">
        <v>810</v>
      </c>
    </row>
    <row r="148" spans="1:18" ht="140.25" x14ac:dyDescent="0.2">
      <c r="A148" t="s">
        <v>61</v>
      </c>
      <c r="E148" s="28" t="s">
        <v>80</v>
      </c>
    </row>
    <row r="149" spans="1:18" ht="25.5" x14ac:dyDescent="0.2">
      <c r="A149" s="17" t="s">
        <v>52</v>
      </c>
      <c r="B149" s="22" t="s">
        <v>373</v>
      </c>
      <c r="C149" s="22" t="s">
        <v>811</v>
      </c>
      <c r="D149" s="17" t="s">
        <v>54</v>
      </c>
      <c r="E149" s="23" t="s">
        <v>812</v>
      </c>
      <c r="F149" s="24" t="s">
        <v>78</v>
      </c>
      <c r="G149" s="25">
        <v>0.78300000000000003</v>
      </c>
      <c r="H149" s="26">
        <v>0</v>
      </c>
      <c r="I149" s="26">
        <f>ROUND(ROUND(H149,2)*ROUND(G149,3),2)</f>
        <v>0</v>
      </c>
      <c r="O149">
        <f>(I149*21)/100</f>
        <v>0</v>
      </c>
      <c r="P149" t="s">
        <v>30</v>
      </c>
    </row>
    <row r="150" spans="1:18" ht="25.5" x14ac:dyDescent="0.2">
      <c r="A150" s="27" t="s">
        <v>57</v>
      </c>
      <c r="E150" s="35" t="s">
        <v>83</v>
      </c>
    </row>
    <row r="151" spans="1:18" ht="114.75" x14ac:dyDescent="0.2">
      <c r="A151" s="29" t="s">
        <v>59</v>
      </c>
      <c r="E151" s="30" t="s">
        <v>813</v>
      </c>
    </row>
    <row r="152" spans="1:18" ht="140.25" x14ac:dyDescent="0.2">
      <c r="A152" t="s">
        <v>61</v>
      </c>
      <c r="E152" s="28" t="s">
        <v>80</v>
      </c>
    </row>
    <row r="153" spans="1:18" ht="12.75" customHeight="1" x14ac:dyDescent="0.2">
      <c r="A153" s="2" t="s">
        <v>50</v>
      </c>
      <c r="B153" s="2"/>
      <c r="C153" s="31" t="s">
        <v>814</v>
      </c>
      <c r="D153" s="2"/>
      <c r="E153" s="20" t="s">
        <v>815</v>
      </c>
      <c r="F153" s="2"/>
      <c r="G153" s="2"/>
      <c r="H153" s="2"/>
      <c r="I153" s="32">
        <f>0+Q153</f>
        <v>0</v>
      </c>
      <c r="O153">
        <f>0+R153</f>
        <v>0</v>
      </c>
      <c r="Q153">
        <f>0+I154+I158+I162+I166+I170</f>
        <v>0</v>
      </c>
      <c r="R153">
        <f>0+O154+O158+O162+O166+O170</f>
        <v>0</v>
      </c>
    </row>
    <row r="154" spans="1:18" ht="25.5" x14ac:dyDescent="0.2">
      <c r="A154" s="17" t="s">
        <v>52</v>
      </c>
      <c r="B154" s="22" t="s">
        <v>379</v>
      </c>
      <c r="C154" s="22" t="s">
        <v>797</v>
      </c>
      <c r="D154" s="17" t="s">
        <v>54</v>
      </c>
      <c r="E154" s="23" t="s">
        <v>798</v>
      </c>
      <c r="F154" s="24" t="s">
        <v>799</v>
      </c>
      <c r="G154" s="25">
        <v>125</v>
      </c>
      <c r="H154" s="26">
        <v>0</v>
      </c>
      <c r="I154" s="26">
        <f>ROUND(ROUND(H154,2)*ROUND(G154,3),2)</f>
        <v>0</v>
      </c>
      <c r="O154">
        <f>(I154*21)/100</f>
        <v>0</v>
      </c>
      <c r="P154" t="s">
        <v>30</v>
      </c>
    </row>
    <row r="155" spans="1:18" x14ac:dyDescent="0.2">
      <c r="A155" s="27" t="s">
        <v>57</v>
      </c>
      <c r="E155" s="28" t="s">
        <v>816</v>
      </c>
    </row>
    <row r="156" spans="1:18" x14ac:dyDescent="0.2">
      <c r="A156" s="29" t="s">
        <v>59</v>
      </c>
      <c r="E156" s="30" t="s">
        <v>724</v>
      </c>
    </row>
    <row r="157" spans="1:18" ht="140.25" x14ac:dyDescent="0.2">
      <c r="A157" t="s">
        <v>61</v>
      </c>
      <c r="E157" s="28" t="s">
        <v>801</v>
      </c>
    </row>
    <row r="158" spans="1:18" x14ac:dyDescent="0.2">
      <c r="A158" s="17" t="s">
        <v>52</v>
      </c>
      <c r="B158" s="22" t="s">
        <v>385</v>
      </c>
      <c r="C158" s="22" t="s">
        <v>802</v>
      </c>
      <c r="D158" s="17" t="s">
        <v>54</v>
      </c>
      <c r="E158" s="23" t="s">
        <v>803</v>
      </c>
      <c r="F158" s="24" t="s">
        <v>804</v>
      </c>
      <c r="G158" s="25">
        <v>70.349999999999994</v>
      </c>
      <c r="H158" s="26">
        <v>0</v>
      </c>
      <c r="I158" s="26">
        <f>ROUND(ROUND(H158,2)*ROUND(G158,3),2)</f>
        <v>0</v>
      </c>
      <c r="O158">
        <f>(I158*21)/100</f>
        <v>0</v>
      </c>
      <c r="P158" t="s">
        <v>30</v>
      </c>
    </row>
    <row r="159" spans="1:18" x14ac:dyDescent="0.2">
      <c r="A159" s="27" t="s">
        <v>57</v>
      </c>
      <c r="E159" s="28" t="s">
        <v>817</v>
      </c>
    </row>
    <row r="160" spans="1:18" x14ac:dyDescent="0.2">
      <c r="A160" s="29" t="s">
        <v>59</v>
      </c>
      <c r="E160" s="30" t="s">
        <v>724</v>
      </c>
    </row>
    <row r="161" spans="1:18" ht="140.25" x14ac:dyDescent="0.2">
      <c r="A161" t="s">
        <v>61</v>
      </c>
      <c r="E161" s="28" t="s">
        <v>801</v>
      </c>
    </row>
    <row r="162" spans="1:18" ht="38.25" x14ac:dyDescent="0.2">
      <c r="A162" s="17" t="s">
        <v>52</v>
      </c>
      <c r="B162" s="22" t="s">
        <v>391</v>
      </c>
      <c r="C162" s="22" t="s">
        <v>806</v>
      </c>
      <c r="D162" s="17" t="s">
        <v>54</v>
      </c>
      <c r="E162" s="23" t="s">
        <v>807</v>
      </c>
      <c r="F162" s="24" t="s">
        <v>78</v>
      </c>
      <c r="G162" s="25">
        <v>4.75</v>
      </c>
      <c r="H162" s="26">
        <v>0</v>
      </c>
      <c r="I162" s="26">
        <f>ROUND(ROUND(H162,2)*ROUND(G162,3),2)</f>
        <v>0</v>
      </c>
      <c r="O162">
        <f>(I162*21)/100</f>
        <v>0</v>
      </c>
      <c r="P162" t="s">
        <v>30</v>
      </c>
    </row>
    <row r="163" spans="1:18" ht="38.25" x14ac:dyDescent="0.2">
      <c r="A163" s="27" t="s">
        <v>57</v>
      </c>
      <c r="E163" s="34" t="s">
        <v>1125</v>
      </c>
    </row>
    <row r="164" spans="1:18" x14ac:dyDescent="0.2">
      <c r="A164" s="29" t="s">
        <v>59</v>
      </c>
      <c r="E164" s="30" t="s">
        <v>724</v>
      </c>
    </row>
    <row r="165" spans="1:18" ht="140.25" x14ac:dyDescent="0.2">
      <c r="A165" t="s">
        <v>61</v>
      </c>
      <c r="E165" s="28" t="s">
        <v>80</v>
      </c>
    </row>
    <row r="166" spans="1:18" ht="38.25" x14ac:dyDescent="0.2">
      <c r="A166" s="17" t="s">
        <v>52</v>
      </c>
      <c r="B166" s="22" t="s">
        <v>396</v>
      </c>
      <c r="C166" s="22" t="s">
        <v>85</v>
      </c>
      <c r="D166" s="17" t="s">
        <v>54</v>
      </c>
      <c r="E166" s="23" t="s">
        <v>86</v>
      </c>
      <c r="F166" s="24" t="s">
        <v>78</v>
      </c>
      <c r="G166" s="25">
        <v>4.3999999999999997E-2</v>
      </c>
      <c r="H166" s="26">
        <v>0</v>
      </c>
      <c r="I166" s="26">
        <f>ROUND(ROUND(H166,2)*ROUND(G166,3),2)</f>
        <v>0</v>
      </c>
      <c r="O166">
        <f>(I166*21)/100</f>
        <v>0</v>
      </c>
      <c r="P166" t="s">
        <v>30</v>
      </c>
    </row>
    <row r="167" spans="1:18" ht="38.25" x14ac:dyDescent="0.2">
      <c r="A167" s="27" t="s">
        <v>57</v>
      </c>
      <c r="E167" s="34" t="s">
        <v>1126</v>
      </c>
    </row>
    <row r="168" spans="1:18" x14ac:dyDescent="0.2">
      <c r="A168" s="29" t="s">
        <v>59</v>
      </c>
      <c r="E168" s="30" t="s">
        <v>724</v>
      </c>
    </row>
    <row r="169" spans="1:18" ht="140.25" x14ac:dyDescent="0.2">
      <c r="A169" t="s">
        <v>61</v>
      </c>
      <c r="E169" s="28" t="s">
        <v>80</v>
      </c>
    </row>
    <row r="170" spans="1:18" ht="25.5" x14ac:dyDescent="0.2">
      <c r="A170" s="17" t="s">
        <v>52</v>
      </c>
      <c r="B170" s="22" t="s">
        <v>401</v>
      </c>
      <c r="C170" s="22" t="s">
        <v>811</v>
      </c>
      <c r="D170" s="17" t="s">
        <v>54</v>
      </c>
      <c r="E170" s="23" t="s">
        <v>812</v>
      </c>
      <c r="F170" s="24" t="s">
        <v>78</v>
      </c>
      <c r="G170" s="25">
        <v>1.407</v>
      </c>
      <c r="H170" s="26">
        <v>0</v>
      </c>
      <c r="I170" s="26">
        <f>ROUND(ROUND(H170,2)*ROUND(G170,3),2)</f>
        <v>0</v>
      </c>
      <c r="O170">
        <f>(I170*21)/100</f>
        <v>0</v>
      </c>
      <c r="P170" t="s">
        <v>30</v>
      </c>
    </row>
    <row r="171" spans="1:18" ht="140.25" x14ac:dyDescent="0.2">
      <c r="A171" s="27" t="s">
        <v>57</v>
      </c>
      <c r="E171" s="34" t="s">
        <v>1127</v>
      </c>
    </row>
    <row r="172" spans="1:18" x14ac:dyDescent="0.2">
      <c r="A172" s="29" t="s">
        <v>59</v>
      </c>
      <c r="E172" s="30" t="s">
        <v>724</v>
      </c>
    </row>
    <row r="173" spans="1:18" ht="140.25" x14ac:dyDescent="0.2">
      <c r="A173" t="s">
        <v>61</v>
      </c>
      <c r="E173" s="28" t="s">
        <v>80</v>
      </c>
    </row>
    <row r="174" spans="1:18" ht="12.75" customHeight="1" x14ac:dyDescent="0.2">
      <c r="A174" s="2" t="s">
        <v>50</v>
      </c>
      <c r="B174" s="2"/>
      <c r="C174" s="31" t="s">
        <v>588</v>
      </c>
      <c r="D174" s="2"/>
      <c r="E174" s="20" t="s">
        <v>818</v>
      </c>
      <c r="F174" s="2"/>
      <c r="G174" s="2"/>
      <c r="H174" s="2"/>
      <c r="I174" s="32">
        <f>0+Q174</f>
        <v>0</v>
      </c>
      <c r="O174">
        <f>0+R174</f>
        <v>0</v>
      </c>
      <c r="Q174">
        <f>0+I175+I179+I183+I187+I191+I195+I199+I203+I207+I211+I215+I219+I223+I227+I231+I235+I239+I243+I247+I251+I255+I259+I263+I267+I271+I275+I279+I283+I287+I291+I295+I299+I303+I307</f>
        <v>0</v>
      </c>
      <c r="R174">
        <f>0+O175+O179+O183+O187+O191+O195+O199+O203+O207+O211+O215+O219+O223+O227+O231+O235+O239+O243+O247+O251+O255+O259+O263+O267+O271+O275+O279+O283+O287+O291+O295+O299+O303+O307</f>
        <v>0</v>
      </c>
    </row>
    <row r="175" spans="1:18" ht="25.5" x14ac:dyDescent="0.2">
      <c r="A175" s="17" t="s">
        <v>52</v>
      </c>
      <c r="B175" s="22" t="s">
        <v>408</v>
      </c>
      <c r="C175" s="22" t="s">
        <v>819</v>
      </c>
      <c r="D175" s="17" t="s">
        <v>54</v>
      </c>
      <c r="E175" s="23" t="s">
        <v>820</v>
      </c>
      <c r="F175" s="24" t="s">
        <v>821</v>
      </c>
      <c r="G175" s="25">
        <v>0.92</v>
      </c>
      <c r="H175" s="26">
        <v>0</v>
      </c>
      <c r="I175" s="26">
        <f>ROUND(ROUND(H175,2)*ROUND(G175,3),2)</f>
        <v>0</v>
      </c>
      <c r="O175">
        <f>(I175*21)/100</f>
        <v>0</v>
      </c>
      <c r="P175" t="s">
        <v>30</v>
      </c>
    </row>
    <row r="176" spans="1:18" ht="38.25" x14ac:dyDescent="0.2">
      <c r="A176" s="27" t="s">
        <v>57</v>
      </c>
      <c r="E176" s="28" t="s">
        <v>822</v>
      </c>
    </row>
    <row r="177" spans="1:16" x14ac:dyDescent="0.2">
      <c r="A177" s="29" t="s">
        <v>59</v>
      </c>
      <c r="E177" s="30" t="s">
        <v>724</v>
      </c>
    </row>
    <row r="178" spans="1:16" ht="38.25" x14ac:dyDescent="0.2">
      <c r="A178" t="s">
        <v>61</v>
      </c>
      <c r="E178" s="28" t="s">
        <v>823</v>
      </c>
    </row>
    <row r="179" spans="1:16" ht="25.5" x14ac:dyDescent="0.2">
      <c r="A179" s="17" t="s">
        <v>52</v>
      </c>
      <c r="B179" s="22" t="s">
        <v>413</v>
      </c>
      <c r="C179" s="22" t="s">
        <v>824</v>
      </c>
      <c r="D179" s="17" t="s">
        <v>54</v>
      </c>
      <c r="E179" s="23" t="s">
        <v>825</v>
      </c>
      <c r="F179" s="24" t="s">
        <v>113</v>
      </c>
      <c r="G179" s="25">
        <v>92</v>
      </c>
      <c r="H179" s="26">
        <v>0</v>
      </c>
      <c r="I179" s="26">
        <f>ROUND(ROUND(H179,2)*ROUND(G179,3),2)</f>
        <v>0</v>
      </c>
      <c r="O179">
        <f>(I179*21)/100</f>
        <v>0</v>
      </c>
      <c r="P179" t="s">
        <v>30</v>
      </c>
    </row>
    <row r="180" spans="1:16" ht="38.25" x14ac:dyDescent="0.2">
      <c r="A180" s="27" t="s">
        <v>57</v>
      </c>
      <c r="E180" s="28" t="s">
        <v>822</v>
      </c>
    </row>
    <row r="181" spans="1:16" x14ac:dyDescent="0.2">
      <c r="A181" s="29" t="s">
        <v>59</v>
      </c>
      <c r="E181" s="30" t="s">
        <v>724</v>
      </c>
    </row>
    <row r="182" spans="1:16" ht="38.25" x14ac:dyDescent="0.2">
      <c r="A182" t="s">
        <v>61</v>
      </c>
      <c r="E182" s="28" t="s">
        <v>826</v>
      </c>
    </row>
    <row r="183" spans="1:16" x14ac:dyDescent="0.2">
      <c r="A183" s="17" t="s">
        <v>52</v>
      </c>
      <c r="B183" s="22" t="s">
        <v>419</v>
      </c>
      <c r="C183" s="22" t="s">
        <v>827</v>
      </c>
      <c r="D183" s="17" t="s">
        <v>54</v>
      </c>
      <c r="E183" s="23" t="s">
        <v>828</v>
      </c>
      <c r="F183" s="24" t="s">
        <v>71</v>
      </c>
      <c r="G183" s="25">
        <v>4</v>
      </c>
      <c r="H183" s="26">
        <v>0</v>
      </c>
      <c r="I183" s="26">
        <f>ROUND(ROUND(H183,2)*ROUND(G183,3),2)</f>
        <v>0</v>
      </c>
      <c r="O183">
        <f>(I183*21)/100</f>
        <v>0</v>
      </c>
      <c r="P183" t="s">
        <v>30</v>
      </c>
    </row>
    <row r="184" spans="1:16" x14ac:dyDescent="0.2">
      <c r="A184" s="27" t="s">
        <v>57</v>
      </c>
      <c r="E184" s="28" t="s">
        <v>768</v>
      </c>
    </row>
    <row r="185" spans="1:16" x14ac:dyDescent="0.2">
      <c r="A185" s="29" t="s">
        <v>59</v>
      </c>
      <c r="E185" s="30" t="s">
        <v>724</v>
      </c>
    </row>
    <row r="186" spans="1:16" ht="178.5" x14ac:dyDescent="0.2">
      <c r="A186" t="s">
        <v>61</v>
      </c>
      <c r="E186" s="28" t="s">
        <v>829</v>
      </c>
    </row>
    <row r="187" spans="1:16" ht="25.5" x14ac:dyDescent="0.2">
      <c r="A187" s="17" t="s">
        <v>52</v>
      </c>
      <c r="B187" s="22" t="s">
        <v>424</v>
      </c>
      <c r="C187" s="22" t="s">
        <v>830</v>
      </c>
      <c r="D187" s="17" t="s">
        <v>54</v>
      </c>
      <c r="E187" s="23" t="s">
        <v>831</v>
      </c>
      <c r="F187" s="24" t="s">
        <v>71</v>
      </c>
      <c r="G187" s="25">
        <v>4</v>
      </c>
      <c r="H187" s="26">
        <v>0</v>
      </c>
      <c r="I187" s="26">
        <f>ROUND(ROUND(H187,2)*ROUND(G187,3),2)</f>
        <v>0</v>
      </c>
      <c r="O187">
        <f>(I187*21)/100</f>
        <v>0</v>
      </c>
      <c r="P187" t="s">
        <v>30</v>
      </c>
    </row>
    <row r="188" spans="1:16" x14ac:dyDescent="0.2">
      <c r="A188" s="27" t="s">
        <v>57</v>
      </c>
      <c r="E188" s="28" t="s">
        <v>768</v>
      </c>
    </row>
    <row r="189" spans="1:16" x14ac:dyDescent="0.2">
      <c r="A189" s="29" t="s">
        <v>59</v>
      </c>
      <c r="E189" s="30" t="s">
        <v>724</v>
      </c>
    </row>
    <row r="190" spans="1:16" ht="127.5" x14ac:dyDescent="0.2">
      <c r="A190" t="s">
        <v>61</v>
      </c>
      <c r="E190" s="28" t="s">
        <v>832</v>
      </c>
    </row>
    <row r="191" spans="1:16" x14ac:dyDescent="0.2">
      <c r="A191" s="17" t="s">
        <v>52</v>
      </c>
      <c r="B191" s="22" t="s">
        <v>429</v>
      </c>
      <c r="C191" s="22" t="s">
        <v>833</v>
      </c>
      <c r="D191" s="17" t="s">
        <v>54</v>
      </c>
      <c r="E191" s="23" t="s">
        <v>834</v>
      </c>
      <c r="F191" s="24" t="s">
        <v>835</v>
      </c>
      <c r="G191" s="25">
        <v>162.36000000000001</v>
      </c>
      <c r="H191" s="26">
        <v>0</v>
      </c>
      <c r="I191" s="26">
        <f>ROUND(ROUND(H191,2)*ROUND(G191,3),2)</f>
        <v>0</v>
      </c>
      <c r="O191">
        <f>(I191*21)/100</f>
        <v>0</v>
      </c>
      <c r="P191" t="s">
        <v>30</v>
      </c>
    </row>
    <row r="192" spans="1:16" x14ac:dyDescent="0.2">
      <c r="A192" s="27" t="s">
        <v>57</v>
      </c>
      <c r="E192" s="28" t="s">
        <v>836</v>
      </c>
    </row>
    <row r="193" spans="1:16" x14ac:dyDescent="0.2">
      <c r="A193" s="29" t="s">
        <v>59</v>
      </c>
      <c r="E193" s="30" t="s">
        <v>724</v>
      </c>
    </row>
    <row r="194" spans="1:16" ht="114.75" x14ac:dyDescent="0.2">
      <c r="A194" t="s">
        <v>61</v>
      </c>
      <c r="E194" s="28" t="s">
        <v>837</v>
      </c>
    </row>
    <row r="195" spans="1:16" x14ac:dyDescent="0.2">
      <c r="A195" s="17" t="s">
        <v>52</v>
      </c>
      <c r="B195" s="22" t="s">
        <v>435</v>
      </c>
      <c r="C195" s="22" t="s">
        <v>838</v>
      </c>
      <c r="D195" s="17" t="s">
        <v>54</v>
      </c>
      <c r="E195" s="23" t="s">
        <v>839</v>
      </c>
      <c r="F195" s="24" t="s">
        <v>113</v>
      </c>
      <c r="G195" s="25">
        <v>4510</v>
      </c>
      <c r="H195" s="26">
        <v>0</v>
      </c>
      <c r="I195" s="26">
        <f>ROUND(ROUND(H195,2)*ROUND(G195,3),2)</f>
        <v>0</v>
      </c>
      <c r="O195">
        <f>(I195*21)/100</f>
        <v>0</v>
      </c>
      <c r="P195" t="s">
        <v>30</v>
      </c>
    </row>
    <row r="196" spans="1:16" x14ac:dyDescent="0.2">
      <c r="A196" s="27" t="s">
        <v>57</v>
      </c>
      <c r="E196" s="28" t="s">
        <v>840</v>
      </c>
    </row>
    <row r="197" spans="1:16" x14ac:dyDescent="0.2">
      <c r="A197" s="29" t="s">
        <v>59</v>
      </c>
      <c r="E197" s="30" t="s">
        <v>724</v>
      </c>
    </row>
    <row r="198" spans="1:16" ht="63.75" x14ac:dyDescent="0.2">
      <c r="A198" t="s">
        <v>61</v>
      </c>
      <c r="E198" s="28" t="s">
        <v>841</v>
      </c>
    </row>
    <row r="199" spans="1:16" x14ac:dyDescent="0.2">
      <c r="A199" s="17" t="s">
        <v>52</v>
      </c>
      <c r="B199" s="22" t="s">
        <v>440</v>
      </c>
      <c r="C199" s="22" t="s">
        <v>842</v>
      </c>
      <c r="D199" s="17" t="s">
        <v>54</v>
      </c>
      <c r="E199" s="23" t="s">
        <v>843</v>
      </c>
      <c r="F199" s="24" t="s">
        <v>113</v>
      </c>
      <c r="G199" s="25">
        <v>4510</v>
      </c>
      <c r="H199" s="26">
        <v>0</v>
      </c>
      <c r="I199" s="26">
        <f>ROUND(ROUND(H199,2)*ROUND(G199,3),2)</f>
        <v>0</v>
      </c>
      <c r="O199">
        <f>(I199*21)/100</f>
        <v>0</v>
      </c>
      <c r="P199" t="s">
        <v>30</v>
      </c>
    </row>
    <row r="200" spans="1:16" x14ac:dyDescent="0.2">
      <c r="A200" s="27" t="s">
        <v>57</v>
      </c>
      <c r="E200" s="28" t="s">
        <v>840</v>
      </c>
    </row>
    <row r="201" spans="1:16" x14ac:dyDescent="0.2">
      <c r="A201" s="29" t="s">
        <v>59</v>
      </c>
      <c r="E201" s="30" t="s">
        <v>724</v>
      </c>
    </row>
    <row r="202" spans="1:16" ht="114.75" x14ac:dyDescent="0.2">
      <c r="A202" t="s">
        <v>61</v>
      </c>
      <c r="E202" s="28" t="s">
        <v>844</v>
      </c>
    </row>
    <row r="203" spans="1:16" x14ac:dyDescent="0.2">
      <c r="A203" s="17" t="s">
        <v>52</v>
      </c>
      <c r="B203" s="22" t="s">
        <v>446</v>
      </c>
      <c r="C203" s="22" t="s">
        <v>845</v>
      </c>
      <c r="D203" s="17" t="s">
        <v>54</v>
      </c>
      <c r="E203" s="23" t="s">
        <v>846</v>
      </c>
      <c r="F203" s="24" t="s">
        <v>71</v>
      </c>
      <c r="G203" s="25">
        <v>3</v>
      </c>
      <c r="H203" s="26">
        <v>0</v>
      </c>
      <c r="I203" s="26">
        <f>ROUND(ROUND(H203,2)*ROUND(G203,3),2)</f>
        <v>0</v>
      </c>
      <c r="O203">
        <f>(I203*21)/100</f>
        <v>0</v>
      </c>
      <c r="P203" t="s">
        <v>30</v>
      </c>
    </row>
    <row r="204" spans="1:16" x14ac:dyDescent="0.2">
      <c r="A204" s="27" t="s">
        <v>57</v>
      </c>
      <c r="E204" s="28" t="s">
        <v>847</v>
      </c>
    </row>
    <row r="205" spans="1:16" x14ac:dyDescent="0.2">
      <c r="A205" s="29" t="s">
        <v>59</v>
      </c>
      <c r="E205" s="30" t="s">
        <v>724</v>
      </c>
    </row>
    <row r="206" spans="1:16" ht="127.5" x14ac:dyDescent="0.2">
      <c r="A206" t="s">
        <v>61</v>
      </c>
      <c r="E206" s="28" t="s">
        <v>832</v>
      </c>
    </row>
    <row r="207" spans="1:16" x14ac:dyDescent="0.2">
      <c r="A207" s="17" t="s">
        <v>52</v>
      </c>
      <c r="B207" s="22" t="s">
        <v>452</v>
      </c>
      <c r="C207" s="22" t="s">
        <v>848</v>
      </c>
      <c r="D207" s="17" t="s">
        <v>54</v>
      </c>
      <c r="E207" s="23" t="s">
        <v>849</v>
      </c>
      <c r="F207" s="24" t="s">
        <v>113</v>
      </c>
      <c r="G207" s="25">
        <v>92</v>
      </c>
      <c r="H207" s="26">
        <v>0</v>
      </c>
      <c r="I207" s="26">
        <f>ROUND(ROUND(H207,2)*ROUND(G207,3),2)</f>
        <v>0</v>
      </c>
      <c r="O207">
        <f>(I207*21)/100</f>
        <v>0</v>
      </c>
      <c r="P207" t="s">
        <v>30</v>
      </c>
    </row>
    <row r="208" spans="1:16" x14ac:dyDescent="0.2">
      <c r="A208" s="27" t="s">
        <v>57</v>
      </c>
      <c r="E208" s="28" t="s">
        <v>850</v>
      </c>
    </row>
    <row r="209" spans="1:16" x14ac:dyDescent="0.2">
      <c r="A209" s="29" t="s">
        <v>59</v>
      </c>
      <c r="E209" s="30" t="s">
        <v>724</v>
      </c>
    </row>
    <row r="210" spans="1:16" ht="153" x14ac:dyDescent="0.2">
      <c r="A210" t="s">
        <v>61</v>
      </c>
      <c r="E210" s="28" t="s">
        <v>851</v>
      </c>
    </row>
    <row r="211" spans="1:16" x14ac:dyDescent="0.2">
      <c r="A211" s="17" t="s">
        <v>52</v>
      </c>
      <c r="B211" s="22" t="s">
        <v>458</v>
      </c>
      <c r="C211" s="22" t="s">
        <v>852</v>
      </c>
      <c r="D211" s="17" t="s">
        <v>54</v>
      </c>
      <c r="E211" s="23" t="s">
        <v>853</v>
      </c>
      <c r="F211" s="24" t="s">
        <v>113</v>
      </c>
      <c r="G211" s="25">
        <v>92</v>
      </c>
      <c r="H211" s="26">
        <v>0</v>
      </c>
      <c r="I211" s="26">
        <f>ROUND(ROUND(H211,2)*ROUND(G211,3),2)</f>
        <v>0</v>
      </c>
      <c r="O211">
        <f>(I211*21)/100</f>
        <v>0</v>
      </c>
      <c r="P211" t="s">
        <v>30</v>
      </c>
    </row>
    <row r="212" spans="1:16" x14ac:dyDescent="0.2">
      <c r="A212" s="27" t="s">
        <v>57</v>
      </c>
      <c r="E212" s="28" t="s">
        <v>854</v>
      </c>
    </row>
    <row r="213" spans="1:16" x14ac:dyDescent="0.2">
      <c r="A213" s="29" t="s">
        <v>59</v>
      </c>
      <c r="E213" s="30" t="s">
        <v>724</v>
      </c>
    </row>
    <row r="214" spans="1:16" ht="114.75" x14ac:dyDescent="0.2">
      <c r="A214" t="s">
        <v>61</v>
      </c>
      <c r="E214" s="28" t="s">
        <v>855</v>
      </c>
    </row>
    <row r="215" spans="1:16" x14ac:dyDescent="0.2">
      <c r="A215" s="17" t="s">
        <v>52</v>
      </c>
      <c r="B215" s="22" t="s">
        <v>464</v>
      </c>
      <c r="C215" s="22" t="s">
        <v>856</v>
      </c>
      <c r="D215" s="17" t="s">
        <v>54</v>
      </c>
      <c r="E215" s="23" t="s">
        <v>857</v>
      </c>
      <c r="F215" s="24" t="s">
        <v>113</v>
      </c>
      <c r="G215" s="25">
        <v>64</v>
      </c>
      <c r="H215" s="26">
        <v>0</v>
      </c>
      <c r="I215" s="26">
        <f>ROUND(ROUND(H215,2)*ROUND(G215,3),2)</f>
        <v>0</v>
      </c>
      <c r="O215">
        <f>(I215*21)/100</f>
        <v>0</v>
      </c>
      <c r="P215" t="s">
        <v>30</v>
      </c>
    </row>
    <row r="216" spans="1:16" x14ac:dyDescent="0.2">
      <c r="A216" s="27" t="s">
        <v>57</v>
      </c>
      <c r="E216" s="28" t="s">
        <v>858</v>
      </c>
    </row>
    <row r="217" spans="1:16" x14ac:dyDescent="0.2">
      <c r="A217" s="29" t="s">
        <v>59</v>
      </c>
      <c r="E217" s="30" t="s">
        <v>724</v>
      </c>
    </row>
    <row r="218" spans="1:16" ht="153" x14ac:dyDescent="0.2">
      <c r="A218" t="s">
        <v>61</v>
      </c>
      <c r="E218" s="28" t="s">
        <v>859</v>
      </c>
    </row>
    <row r="219" spans="1:16" x14ac:dyDescent="0.2">
      <c r="A219" s="17" t="s">
        <v>52</v>
      </c>
      <c r="B219" s="22" t="s">
        <v>470</v>
      </c>
      <c r="C219" s="22" t="s">
        <v>860</v>
      </c>
      <c r="D219" s="17" t="s">
        <v>54</v>
      </c>
      <c r="E219" s="23" t="s">
        <v>861</v>
      </c>
      <c r="F219" s="24" t="s">
        <v>862</v>
      </c>
      <c r="G219" s="25">
        <v>1</v>
      </c>
      <c r="H219" s="26">
        <v>0</v>
      </c>
      <c r="I219" s="26">
        <f>ROUND(ROUND(H219,2)*ROUND(G219,3),2)</f>
        <v>0</v>
      </c>
      <c r="O219">
        <f>(I219*21)/100</f>
        <v>0</v>
      </c>
      <c r="P219" t="s">
        <v>30</v>
      </c>
    </row>
    <row r="220" spans="1:16" x14ac:dyDescent="0.2">
      <c r="A220" s="27" t="s">
        <v>57</v>
      </c>
      <c r="E220" s="28" t="s">
        <v>863</v>
      </c>
    </row>
    <row r="221" spans="1:16" x14ac:dyDescent="0.2">
      <c r="A221" s="29" t="s">
        <v>59</v>
      </c>
      <c r="E221" s="30" t="s">
        <v>724</v>
      </c>
    </row>
    <row r="222" spans="1:16" ht="127.5" x14ac:dyDescent="0.2">
      <c r="A222" t="s">
        <v>61</v>
      </c>
      <c r="E222" s="28" t="s">
        <v>864</v>
      </c>
    </row>
    <row r="223" spans="1:16" x14ac:dyDescent="0.2">
      <c r="A223" s="17" t="s">
        <v>52</v>
      </c>
      <c r="B223" s="22" t="s">
        <v>475</v>
      </c>
      <c r="C223" s="22" t="s">
        <v>865</v>
      </c>
      <c r="D223" s="17" t="s">
        <v>54</v>
      </c>
      <c r="E223" s="23" t="s">
        <v>866</v>
      </c>
      <c r="F223" s="24" t="s">
        <v>113</v>
      </c>
      <c r="G223" s="25">
        <v>110</v>
      </c>
      <c r="H223" s="26">
        <v>0</v>
      </c>
      <c r="I223" s="26">
        <f>ROUND(ROUND(H223,2)*ROUND(G223,3),2)</f>
        <v>0</v>
      </c>
      <c r="O223">
        <f>(I223*21)/100</f>
        <v>0</v>
      </c>
      <c r="P223" t="s">
        <v>30</v>
      </c>
    </row>
    <row r="224" spans="1:16" x14ac:dyDescent="0.2">
      <c r="A224" s="27" t="s">
        <v>57</v>
      </c>
      <c r="E224" s="28" t="s">
        <v>867</v>
      </c>
    </row>
    <row r="225" spans="1:16" x14ac:dyDescent="0.2">
      <c r="A225" s="29" t="s">
        <v>59</v>
      </c>
      <c r="E225" s="30" t="s">
        <v>724</v>
      </c>
    </row>
    <row r="226" spans="1:16" ht="127.5" x14ac:dyDescent="0.2">
      <c r="A226" t="s">
        <v>61</v>
      </c>
      <c r="E226" s="28" t="s">
        <v>868</v>
      </c>
    </row>
    <row r="227" spans="1:16" x14ac:dyDescent="0.2">
      <c r="A227" s="17" t="s">
        <v>52</v>
      </c>
      <c r="B227" s="22" t="s">
        <v>478</v>
      </c>
      <c r="C227" s="22" t="s">
        <v>869</v>
      </c>
      <c r="D227" s="17" t="s">
        <v>54</v>
      </c>
      <c r="E227" s="23" t="s">
        <v>870</v>
      </c>
      <c r="F227" s="24" t="s">
        <v>71</v>
      </c>
      <c r="G227" s="25">
        <v>2</v>
      </c>
      <c r="H227" s="26">
        <v>0</v>
      </c>
      <c r="I227" s="26">
        <f>ROUND(ROUND(H227,2)*ROUND(G227,3),2)</f>
        <v>0</v>
      </c>
      <c r="O227">
        <f>(I227*21)/100</f>
        <v>0</v>
      </c>
      <c r="P227" t="s">
        <v>30</v>
      </c>
    </row>
    <row r="228" spans="1:16" x14ac:dyDescent="0.2">
      <c r="A228" s="27" t="s">
        <v>57</v>
      </c>
      <c r="E228" s="28" t="s">
        <v>871</v>
      </c>
    </row>
    <row r="229" spans="1:16" x14ac:dyDescent="0.2">
      <c r="A229" s="29" t="s">
        <v>59</v>
      </c>
      <c r="E229" s="30" t="s">
        <v>724</v>
      </c>
    </row>
    <row r="230" spans="1:16" ht="178.5" x14ac:dyDescent="0.2">
      <c r="A230" t="s">
        <v>61</v>
      </c>
      <c r="E230" s="28" t="s">
        <v>829</v>
      </c>
    </row>
    <row r="231" spans="1:16" x14ac:dyDescent="0.2">
      <c r="A231" s="17" t="s">
        <v>52</v>
      </c>
      <c r="B231" s="22" t="s">
        <v>481</v>
      </c>
      <c r="C231" s="22" t="s">
        <v>872</v>
      </c>
      <c r="D231" s="17" t="s">
        <v>54</v>
      </c>
      <c r="E231" s="23" t="s">
        <v>873</v>
      </c>
      <c r="F231" s="24" t="s">
        <v>71</v>
      </c>
      <c r="G231" s="25">
        <v>2</v>
      </c>
      <c r="H231" s="26">
        <v>0</v>
      </c>
      <c r="I231" s="26">
        <f>ROUND(ROUND(H231,2)*ROUND(G231,3),2)</f>
        <v>0</v>
      </c>
      <c r="O231">
        <f>(I231*21)/100</f>
        <v>0</v>
      </c>
      <c r="P231" t="s">
        <v>30</v>
      </c>
    </row>
    <row r="232" spans="1:16" x14ac:dyDescent="0.2">
      <c r="A232" s="27" t="s">
        <v>57</v>
      </c>
      <c r="E232" s="28" t="s">
        <v>874</v>
      </c>
    </row>
    <row r="233" spans="1:16" x14ac:dyDescent="0.2">
      <c r="A233" s="29" t="s">
        <v>59</v>
      </c>
      <c r="E233" s="30" t="s">
        <v>724</v>
      </c>
    </row>
    <row r="234" spans="1:16" ht="127.5" x14ac:dyDescent="0.2">
      <c r="A234" t="s">
        <v>61</v>
      </c>
      <c r="E234" s="28" t="s">
        <v>832</v>
      </c>
    </row>
    <row r="235" spans="1:16" x14ac:dyDescent="0.2">
      <c r="A235" s="17" t="s">
        <v>52</v>
      </c>
      <c r="B235" s="22" t="s">
        <v>484</v>
      </c>
      <c r="C235" s="22" t="s">
        <v>875</v>
      </c>
      <c r="D235" s="17" t="s">
        <v>54</v>
      </c>
      <c r="E235" s="23" t="s">
        <v>876</v>
      </c>
      <c r="F235" s="24" t="s">
        <v>71</v>
      </c>
      <c r="G235" s="25">
        <v>2</v>
      </c>
      <c r="H235" s="26">
        <v>0</v>
      </c>
      <c r="I235" s="26">
        <f>ROUND(ROUND(H235,2)*ROUND(G235,3),2)</f>
        <v>0</v>
      </c>
      <c r="O235">
        <f>(I235*21)/100</f>
        <v>0</v>
      </c>
      <c r="P235" t="s">
        <v>30</v>
      </c>
    </row>
    <row r="236" spans="1:16" x14ac:dyDescent="0.2">
      <c r="A236" s="27" t="s">
        <v>57</v>
      </c>
      <c r="E236" s="28" t="s">
        <v>877</v>
      </c>
    </row>
    <row r="237" spans="1:16" x14ac:dyDescent="0.2">
      <c r="A237" s="29" t="s">
        <v>59</v>
      </c>
      <c r="E237" s="30" t="s">
        <v>724</v>
      </c>
    </row>
    <row r="238" spans="1:16" ht="178.5" x14ac:dyDescent="0.2">
      <c r="A238" t="s">
        <v>61</v>
      </c>
      <c r="E238" s="28" t="s">
        <v>829</v>
      </c>
    </row>
    <row r="239" spans="1:16" x14ac:dyDescent="0.2">
      <c r="A239" s="17" t="s">
        <v>52</v>
      </c>
      <c r="B239" s="22" t="s">
        <v>487</v>
      </c>
      <c r="C239" s="22" t="s">
        <v>878</v>
      </c>
      <c r="D239" s="17" t="s">
        <v>54</v>
      </c>
      <c r="E239" s="23" t="s">
        <v>879</v>
      </c>
      <c r="F239" s="24" t="s">
        <v>71</v>
      </c>
      <c r="G239" s="25">
        <v>2</v>
      </c>
      <c r="H239" s="26">
        <v>0</v>
      </c>
      <c r="I239" s="26">
        <f>ROUND(ROUND(H239,2)*ROUND(G239,3),2)</f>
        <v>0</v>
      </c>
      <c r="O239">
        <f>(I239*21)/100</f>
        <v>0</v>
      </c>
      <c r="P239" t="s">
        <v>30</v>
      </c>
    </row>
    <row r="240" spans="1:16" x14ac:dyDescent="0.2">
      <c r="A240" s="27" t="s">
        <v>57</v>
      </c>
      <c r="E240" s="28" t="s">
        <v>877</v>
      </c>
    </row>
    <row r="241" spans="1:16" x14ac:dyDescent="0.2">
      <c r="A241" s="29" t="s">
        <v>59</v>
      </c>
      <c r="E241" s="30" t="s">
        <v>724</v>
      </c>
    </row>
    <row r="242" spans="1:16" ht="127.5" x14ac:dyDescent="0.2">
      <c r="A242" t="s">
        <v>61</v>
      </c>
      <c r="E242" s="28" t="s">
        <v>832</v>
      </c>
    </row>
    <row r="243" spans="1:16" x14ac:dyDescent="0.2">
      <c r="A243" s="17" t="s">
        <v>52</v>
      </c>
      <c r="B243" s="22" t="s">
        <v>492</v>
      </c>
      <c r="C243" s="22" t="s">
        <v>880</v>
      </c>
      <c r="D243" s="17" t="s">
        <v>54</v>
      </c>
      <c r="E243" s="23" t="s">
        <v>881</v>
      </c>
      <c r="F243" s="24" t="s">
        <v>71</v>
      </c>
      <c r="G243" s="25">
        <v>1</v>
      </c>
      <c r="H243" s="26">
        <v>0</v>
      </c>
      <c r="I243" s="26">
        <f>ROUND(ROUND(H243,2)*ROUND(G243,3),2)</f>
        <v>0</v>
      </c>
      <c r="O243">
        <f>(I243*21)/100</f>
        <v>0</v>
      </c>
      <c r="P243" t="s">
        <v>30</v>
      </c>
    </row>
    <row r="244" spans="1:16" x14ac:dyDescent="0.2">
      <c r="A244" s="27" t="s">
        <v>57</v>
      </c>
      <c r="E244" s="28" t="s">
        <v>882</v>
      </c>
    </row>
    <row r="245" spans="1:16" x14ac:dyDescent="0.2">
      <c r="A245" s="29" t="s">
        <v>59</v>
      </c>
      <c r="E245" s="30" t="s">
        <v>724</v>
      </c>
    </row>
    <row r="246" spans="1:16" ht="114.75" x14ac:dyDescent="0.2">
      <c r="A246" t="s">
        <v>61</v>
      </c>
      <c r="E246" s="28" t="s">
        <v>837</v>
      </c>
    </row>
    <row r="247" spans="1:16" x14ac:dyDescent="0.2">
      <c r="A247" s="17" t="s">
        <v>52</v>
      </c>
      <c r="B247" s="22" t="s">
        <v>497</v>
      </c>
      <c r="C247" s="22" t="s">
        <v>883</v>
      </c>
      <c r="D247" s="17" t="s">
        <v>54</v>
      </c>
      <c r="E247" s="23" t="s">
        <v>884</v>
      </c>
      <c r="F247" s="24" t="s">
        <v>71</v>
      </c>
      <c r="G247" s="25">
        <v>1</v>
      </c>
      <c r="H247" s="26">
        <v>0</v>
      </c>
      <c r="I247" s="26">
        <f>ROUND(ROUND(H247,2)*ROUND(G247,3),2)</f>
        <v>0</v>
      </c>
      <c r="O247">
        <f>(I247*21)/100</f>
        <v>0</v>
      </c>
      <c r="P247" t="s">
        <v>30</v>
      </c>
    </row>
    <row r="248" spans="1:16" x14ac:dyDescent="0.2">
      <c r="A248" s="27" t="s">
        <v>57</v>
      </c>
      <c r="E248" s="28" t="s">
        <v>882</v>
      </c>
    </row>
    <row r="249" spans="1:16" x14ac:dyDescent="0.2">
      <c r="A249" s="29" t="s">
        <v>59</v>
      </c>
      <c r="E249" s="30" t="s">
        <v>724</v>
      </c>
    </row>
    <row r="250" spans="1:16" ht="127.5" x14ac:dyDescent="0.2">
      <c r="A250" t="s">
        <v>61</v>
      </c>
      <c r="E250" s="28" t="s">
        <v>832</v>
      </c>
    </row>
    <row r="251" spans="1:16" x14ac:dyDescent="0.2">
      <c r="A251" s="17" t="s">
        <v>52</v>
      </c>
      <c r="B251" s="22" t="s">
        <v>501</v>
      </c>
      <c r="C251" s="22" t="s">
        <v>885</v>
      </c>
      <c r="D251" s="17" t="s">
        <v>54</v>
      </c>
      <c r="E251" s="23" t="s">
        <v>886</v>
      </c>
      <c r="F251" s="24" t="s">
        <v>71</v>
      </c>
      <c r="G251" s="25">
        <v>2</v>
      </c>
      <c r="H251" s="26">
        <v>0</v>
      </c>
      <c r="I251" s="26">
        <f>ROUND(ROUND(H251,2)*ROUND(G251,3),2)</f>
        <v>0</v>
      </c>
      <c r="O251">
        <f>(I251*21)/100</f>
        <v>0</v>
      </c>
      <c r="P251" t="s">
        <v>30</v>
      </c>
    </row>
    <row r="252" spans="1:16" x14ac:dyDescent="0.2">
      <c r="A252" s="27" t="s">
        <v>57</v>
      </c>
      <c r="E252" s="28" t="s">
        <v>887</v>
      </c>
    </row>
    <row r="253" spans="1:16" x14ac:dyDescent="0.2">
      <c r="A253" s="29" t="s">
        <v>59</v>
      </c>
      <c r="E253" s="30" t="s">
        <v>724</v>
      </c>
    </row>
    <row r="254" spans="1:16" ht="178.5" x14ac:dyDescent="0.2">
      <c r="A254" t="s">
        <v>61</v>
      </c>
      <c r="E254" s="28" t="s">
        <v>888</v>
      </c>
    </row>
    <row r="255" spans="1:16" x14ac:dyDescent="0.2">
      <c r="A255" s="17" t="s">
        <v>52</v>
      </c>
      <c r="B255" s="22" t="s">
        <v>507</v>
      </c>
      <c r="C255" s="22" t="s">
        <v>889</v>
      </c>
      <c r="D255" s="17" t="s">
        <v>54</v>
      </c>
      <c r="E255" s="23" t="s">
        <v>890</v>
      </c>
      <c r="F255" s="24" t="s">
        <v>584</v>
      </c>
      <c r="G255" s="25">
        <v>2</v>
      </c>
      <c r="H255" s="26">
        <v>0</v>
      </c>
      <c r="I255" s="26">
        <f>ROUND(ROUND(H255,2)*ROUND(G255,3),2)</f>
        <v>0</v>
      </c>
      <c r="O255">
        <f>(I255*21)/100</f>
        <v>0</v>
      </c>
      <c r="P255" t="s">
        <v>30</v>
      </c>
    </row>
    <row r="256" spans="1:16" x14ac:dyDescent="0.2">
      <c r="A256" s="27" t="s">
        <v>57</v>
      </c>
      <c r="E256" s="28" t="s">
        <v>891</v>
      </c>
    </row>
    <row r="257" spans="1:16" x14ac:dyDescent="0.2">
      <c r="A257" s="29" t="s">
        <v>59</v>
      </c>
      <c r="E257" s="30" t="s">
        <v>724</v>
      </c>
    </row>
    <row r="258" spans="1:16" ht="127.5" x14ac:dyDescent="0.2">
      <c r="A258" t="s">
        <v>61</v>
      </c>
      <c r="E258" s="28" t="s">
        <v>892</v>
      </c>
    </row>
    <row r="259" spans="1:16" x14ac:dyDescent="0.2">
      <c r="A259" s="17" t="s">
        <v>52</v>
      </c>
      <c r="B259" s="22" t="s">
        <v>513</v>
      </c>
      <c r="C259" s="22" t="s">
        <v>893</v>
      </c>
      <c r="D259" s="17" t="s">
        <v>54</v>
      </c>
      <c r="E259" s="23" t="s">
        <v>894</v>
      </c>
      <c r="F259" s="24" t="s">
        <v>584</v>
      </c>
      <c r="G259" s="25">
        <v>2</v>
      </c>
      <c r="H259" s="26">
        <v>0</v>
      </c>
      <c r="I259" s="26">
        <f>ROUND(ROUND(H259,2)*ROUND(G259,3),2)</f>
        <v>0</v>
      </c>
      <c r="O259">
        <f>(I259*21)/100</f>
        <v>0</v>
      </c>
      <c r="P259" t="s">
        <v>30</v>
      </c>
    </row>
    <row r="260" spans="1:16" x14ac:dyDescent="0.2">
      <c r="A260" s="27" t="s">
        <v>57</v>
      </c>
      <c r="E260" s="28" t="s">
        <v>891</v>
      </c>
    </row>
    <row r="261" spans="1:16" x14ac:dyDescent="0.2">
      <c r="A261" s="29" t="s">
        <v>59</v>
      </c>
      <c r="E261" s="30" t="s">
        <v>724</v>
      </c>
    </row>
    <row r="262" spans="1:16" ht="127.5" x14ac:dyDescent="0.2">
      <c r="A262" t="s">
        <v>61</v>
      </c>
      <c r="E262" s="28" t="s">
        <v>892</v>
      </c>
    </row>
    <row r="263" spans="1:16" x14ac:dyDescent="0.2">
      <c r="A263" s="17" t="s">
        <v>52</v>
      </c>
      <c r="B263" s="22" t="s">
        <v>520</v>
      </c>
      <c r="C263" s="22" t="s">
        <v>895</v>
      </c>
      <c r="D263" s="17" t="s">
        <v>54</v>
      </c>
      <c r="E263" s="23" t="s">
        <v>896</v>
      </c>
      <c r="F263" s="24" t="s">
        <v>71</v>
      </c>
      <c r="G263" s="25">
        <v>4</v>
      </c>
      <c r="H263" s="26">
        <v>0</v>
      </c>
      <c r="I263" s="26">
        <f>ROUND(ROUND(H263,2)*ROUND(G263,3),2)</f>
        <v>0</v>
      </c>
      <c r="O263">
        <f>(I263*21)/100</f>
        <v>0</v>
      </c>
      <c r="P263" t="s">
        <v>30</v>
      </c>
    </row>
    <row r="264" spans="1:16" ht="38.25" x14ac:dyDescent="0.2">
      <c r="A264" s="27" t="s">
        <v>57</v>
      </c>
      <c r="E264" s="28" t="s">
        <v>897</v>
      </c>
    </row>
    <row r="265" spans="1:16" x14ac:dyDescent="0.2">
      <c r="A265" s="29" t="s">
        <v>59</v>
      </c>
      <c r="E265" s="30" t="s">
        <v>54</v>
      </c>
    </row>
    <row r="266" spans="1:16" ht="140.25" x14ac:dyDescent="0.2">
      <c r="A266" t="s">
        <v>61</v>
      </c>
      <c r="E266" s="28" t="s">
        <v>898</v>
      </c>
    </row>
    <row r="267" spans="1:16" x14ac:dyDescent="0.2">
      <c r="A267" s="17" t="s">
        <v>52</v>
      </c>
      <c r="B267" s="22" t="s">
        <v>526</v>
      </c>
      <c r="C267" s="22" t="s">
        <v>899</v>
      </c>
      <c r="D267" s="17" t="s">
        <v>54</v>
      </c>
      <c r="E267" s="23" t="s">
        <v>900</v>
      </c>
      <c r="F267" s="24" t="s">
        <v>71</v>
      </c>
      <c r="G267" s="25">
        <v>4</v>
      </c>
      <c r="H267" s="26">
        <v>0</v>
      </c>
      <c r="I267" s="26">
        <f>ROUND(ROUND(H267,2)*ROUND(G267,3),2)</f>
        <v>0</v>
      </c>
      <c r="O267">
        <f>(I267*21)/100</f>
        <v>0</v>
      </c>
      <c r="P267" t="s">
        <v>30</v>
      </c>
    </row>
    <row r="268" spans="1:16" ht="38.25" x14ac:dyDescent="0.2">
      <c r="A268" s="27" t="s">
        <v>57</v>
      </c>
      <c r="E268" s="28" t="s">
        <v>901</v>
      </c>
    </row>
    <row r="269" spans="1:16" x14ac:dyDescent="0.2">
      <c r="A269" s="29" t="s">
        <v>59</v>
      </c>
      <c r="E269" s="30" t="s">
        <v>54</v>
      </c>
    </row>
    <row r="270" spans="1:16" ht="140.25" x14ac:dyDescent="0.2">
      <c r="A270" t="s">
        <v>61</v>
      </c>
      <c r="E270" s="28" t="s">
        <v>902</v>
      </c>
    </row>
    <row r="271" spans="1:16" x14ac:dyDescent="0.2">
      <c r="A271" s="17" t="s">
        <v>52</v>
      </c>
      <c r="B271" s="22" t="s">
        <v>531</v>
      </c>
      <c r="C271" s="22" t="s">
        <v>903</v>
      </c>
      <c r="D271" s="17" t="s">
        <v>54</v>
      </c>
      <c r="E271" s="23" t="s">
        <v>904</v>
      </c>
      <c r="F271" s="24" t="s">
        <v>71</v>
      </c>
      <c r="G271" s="25">
        <v>4</v>
      </c>
      <c r="H271" s="26">
        <v>0</v>
      </c>
      <c r="I271" s="26">
        <f>ROUND(ROUND(H271,2)*ROUND(G271,3),2)</f>
        <v>0</v>
      </c>
      <c r="O271">
        <f>(I271*21)/100</f>
        <v>0</v>
      </c>
      <c r="P271" t="s">
        <v>30</v>
      </c>
    </row>
    <row r="272" spans="1:16" ht="38.25" x14ac:dyDescent="0.2">
      <c r="A272" s="27" t="s">
        <v>57</v>
      </c>
      <c r="E272" s="28" t="s">
        <v>905</v>
      </c>
    </row>
    <row r="273" spans="1:16" x14ac:dyDescent="0.2">
      <c r="A273" s="29" t="s">
        <v>59</v>
      </c>
      <c r="E273" s="30" t="s">
        <v>54</v>
      </c>
    </row>
    <row r="274" spans="1:16" ht="140.25" x14ac:dyDescent="0.2">
      <c r="A274" t="s">
        <v>61</v>
      </c>
      <c r="E274" s="28" t="s">
        <v>898</v>
      </c>
    </row>
    <row r="275" spans="1:16" x14ac:dyDescent="0.2">
      <c r="A275" s="17" t="s">
        <v>52</v>
      </c>
      <c r="B275" s="22" t="s">
        <v>537</v>
      </c>
      <c r="C275" s="22" t="s">
        <v>906</v>
      </c>
      <c r="D275" s="17" t="s">
        <v>54</v>
      </c>
      <c r="E275" s="23" t="s">
        <v>907</v>
      </c>
      <c r="F275" s="24" t="s">
        <v>71</v>
      </c>
      <c r="G275" s="25">
        <v>4</v>
      </c>
      <c r="H275" s="26">
        <v>0</v>
      </c>
      <c r="I275" s="26">
        <f>ROUND(ROUND(H275,2)*ROUND(G275,3),2)</f>
        <v>0</v>
      </c>
      <c r="O275">
        <f>(I275*21)/100</f>
        <v>0</v>
      </c>
      <c r="P275" t="s">
        <v>30</v>
      </c>
    </row>
    <row r="276" spans="1:16" ht="38.25" x14ac:dyDescent="0.2">
      <c r="A276" s="27" t="s">
        <v>57</v>
      </c>
      <c r="E276" s="28" t="s">
        <v>908</v>
      </c>
    </row>
    <row r="277" spans="1:16" x14ac:dyDescent="0.2">
      <c r="A277" s="29" t="s">
        <v>59</v>
      </c>
      <c r="E277" s="30" t="s">
        <v>54</v>
      </c>
    </row>
    <row r="278" spans="1:16" ht="140.25" x14ac:dyDescent="0.2">
      <c r="A278" t="s">
        <v>61</v>
      </c>
      <c r="E278" s="28" t="s">
        <v>902</v>
      </c>
    </row>
    <row r="279" spans="1:16" x14ac:dyDescent="0.2">
      <c r="A279" s="17" t="s">
        <v>52</v>
      </c>
      <c r="B279" s="22" t="s">
        <v>543</v>
      </c>
      <c r="C279" s="22" t="s">
        <v>909</v>
      </c>
      <c r="D279" s="17" t="s">
        <v>54</v>
      </c>
      <c r="E279" s="23" t="s">
        <v>910</v>
      </c>
      <c r="F279" s="24" t="s">
        <v>71</v>
      </c>
      <c r="G279" s="25">
        <v>2</v>
      </c>
      <c r="H279" s="26">
        <v>0</v>
      </c>
      <c r="I279" s="26">
        <f>ROUND(ROUND(H279,2)*ROUND(G279,3),2)</f>
        <v>0</v>
      </c>
      <c r="O279">
        <f>(I279*21)/100</f>
        <v>0</v>
      </c>
      <c r="P279" t="s">
        <v>30</v>
      </c>
    </row>
    <row r="280" spans="1:16" x14ac:dyDescent="0.2">
      <c r="A280" s="27" t="s">
        <v>57</v>
      </c>
      <c r="E280" s="28" t="s">
        <v>911</v>
      </c>
    </row>
    <row r="281" spans="1:16" x14ac:dyDescent="0.2">
      <c r="A281" s="29" t="s">
        <v>59</v>
      </c>
      <c r="E281" s="30" t="s">
        <v>724</v>
      </c>
    </row>
    <row r="282" spans="1:16" ht="178.5" x14ac:dyDescent="0.2">
      <c r="A282" t="s">
        <v>61</v>
      </c>
      <c r="E282" s="28" t="s">
        <v>829</v>
      </c>
    </row>
    <row r="283" spans="1:16" x14ac:dyDescent="0.2">
      <c r="A283" s="17" t="s">
        <v>52</v>
      </c>
      <c r="B283" s="22" t="s">
        <v>548</v>
      </c>
      <c r="C283" s="22" t="s">
        <v>912</v>
      </c>
      <c r="D283" s="17" t="s">
        <v>54</v>
      </c>
      <c r="E283" s="23" t="s">
        <v>913</v>
      </c>
      <c r="F283" s="24" t="s">
        <v>71</v>
      </c>
      <c r="G283" s="25">
        <v>2</v>
      </c>
      <c r="H283" s="26">
        <v>0</v>
      </c>
      <c r="I283" s="26">
        <f>ROUND(ROUND(H283,2)*ROUND(G283,3),2)</f>
        <v>0</v>
      </c>
      <c r="O283">
        <f>(I283*21)/100</f>
        <v>0</v>
      </c>
      <c r="P283" t="s">
        <v>30</v>
      </c>
    </row>
    <row r="284" spans="1:16" x14ac:dyDescent="0.2">
      <c r="A284" s="27" t="s">
        <v>57</v>
      </c>
      <c r="E284" s="28" t="s">
        <v>914</v>
      </c>
    </row>
    <row r="285" spans="1:16" x14ac:dyDescent="0.2">
      <c r="A285" s="29" t="s">
        <v>59</v>
      </c>
      <c r="E285" s="30" t="s">
        <v>724</v>
      </c>
    </row>
    <row r="286" spans="1:16" ht="178.5" x14ac:dyDescent="0.2">
      <c r="A286" t="s">
        <v>61</v>
      </c>
      <c r="E286" s="28" t="s">
        <v>888</v>
      </c>
    </row>
    <row r="287" spans="1:16" x14ac:dyDescent="0.2">
      <c r="A287" s="17" t="s">
        <v>52</v>
      </c>
      <c r="B287" s="22" t="s">
        <v>554</v>
      </c>
      <c r="C287" s="22" t="s">
        <v>915</v>
      </c>
      <c r="D287" s="17" t="s">
        <v>54</v>
      </c>
      <c r="E287" s="23" t="s">
        <v>916</v>
      </c>
      <c r="F287" s="24" t="s">
        <v>71</v>
      </c>
      <c r="G287" s="25">
        <v>1</v>
      </c>
      <c r="H287" s="26">
        <v>0</v>
      </c>
      <c r="I287" s="26">
        <f>ROUND(ROUND(H287,2)*ROUND(G287,3),2)</f>
        <v>0</v>
      </c>
      <c r="O287">
        <f>(I287*21)/100</f>
        <v>0</v>
      </c>
      <c r="P287" t="s">
        <v>30</v>
      </c>
    </row>
    <row r="288" spans="1:16" x14ac:dyDescent="0.2">
      <c r="A288" s="27" t="s">
        <v>57</v>
      </c>
      <c r="E288" s="28" t="s">
        <v>917</v>
      </c>
    </row>
    <row r="289" spans="1:16" x14ac:dyDescent="0.2">
      <c r="A289" s="29" t="s">
        <v>59</v>
      </c>
      <c r="E289" s="30" t="s">
        <v>724</v>
      </c>
    </row>
    <row r="290" spans="1:16" ht="178.5" x14ac:dyDescent="0.2">
      <c r="A290" t="s">
        <v>61</v>
      </c>
      <c r="E290" s="28" t="s">
        <v>888</v>
      </c>
    </row>
    <row r="291" spans="1:16" x14ac:dyDescent="0.2">
      <c r="A291" s="17" t="s">
        <v>52</v>
      </c>
      <c r="B291" s="22" t="s">
        <v>560</v>
      </c>
      <c r="C291" s="22" t="s">
        <v>918</v>
      </c>
      <c r="D291" s="17" t="s">
        <v>54</v>
      </c>
      <c r="E291" s="23" t="s">
        <v>919</v>
      </c>
      <c r="F291" s="24" t="s">
        <v>71</v>
      </c>
      <c r="G291" s="25">
        <v>1</v>
      </c>
      <c r="H291" s="26">
        <v>0</v>
      </c>
      <c r="I291" s="26">
        <f>ROUND(ROUND(H291,2)*ROUND(G291,3),2)</f>
        <v>0</v>
      </c>
      <c r="O291">
        <f>(I291*21)/100</f>
        <v>0</v>
      </c>
      <c r="P291" t="s">
        <v>30</v>
      </c>
    </row>
    <row r="292" spans="1:16" x14ac:dyDescent="0.2">
      <c r="A292" s="27" t="s">
        <v>57</v>
      </c>
      <c r="E292" s="28" t="s">
        <v>917</v>
      </c>
    </row>
    <row r="293" spans="1:16" x14ac:dyDescent="0.2">
      <c r="A293" s="29" t="s">
        <v>59</v>
      </c>
      <c r="E293" s="30" t="s">
        <v>724</v>
      </c>
    </row>
    <row r="294" spans="1:16" ht="153" x14ac:dyDescent="0.2">
      <c r="A294" t="s">
        <v>61</v>
      </c>
      <c r="E294" s="28" t="s">
        <v>920</v>
      </c>
    </row>
    <row r="295" spans="1:16" x14ac:dyDescent="0.2">
      <c r="A295" s="17" t="s">
        <v>52</v>
      </c>
      <c r="B295" s="22" t="s">
        <v>565</v>
      </c>
      <c r="C295" s="22" t="s">
        <v>921</v>
      </c>
      <c r="D295" s="17" t="s">
        <v>54</v>
      </c>
      <c r="E295" s="23" t="s">
        <v>922</v>
      </c>
      <c r="F295" s="24" t="s">
        <v>71</v>
      </c>
      <c r="G295" s="25">
        <v>10</v>
      </c>
      <c r="H295" s="26">
        <v>0</v>
      </c>
      <c r="I295" s="26">
        <f>ROUND(ROUND(H295,2)*ROUND(G295,3),2)</f>
        <v>0</v>
      </c>
      <c r="O295">
        <f>(I295*21)/100</f>
        <v>0</v>
      </c>
      <c r="P295" t="s">
        <v>30</v>
      </c>
    </row>
    <row r="296" spans="1:16" x14ac:dyDescent="0.2">
      <c r="A296" s="27" t="s">
        <v>57</v>
      </c>
      <c r="E296" s="28" t="s">
        <v>923</v>
      </c>
    </row>
    <row r="297" spans="1:16" x14ac:dyDescent="0.2">
      <c r="A297" s="29" t="s">
        <v>59</v>
      </c>
      <c r="E297" s="30" t="s">
        <v>724</v>
      </c>
    </row>
    <row r="298" spans="1:16" ht="140.25" x14ac:dyDescent="0.2">
      <c r="A298" t="s">
        <v>61</v>
      </c>
      <c r="E298" s="28" t="s">
        <v>924</v>
      </c>
    </row>
    <row r="299" spans="1:16" ht="25.5" x14ac:dyDescent="0.2">
      <c r="A299" s="17" t="s">
        <v>52</v>
      </c>
      <c r="B299" s="22" t="s">
        <v>571</v>
      </c>
      <c r="C299" s="22" t="s">
        <v>925</v>
      </c>
      <c r="D299" s="17" t="s">
        <v>54</v>
      </c>
      <c r="E299" s="23" t="s">
        <v>926</v>
      </c>
      <c r="F299" s="24" t="s">
        <v>71</v>
      </c>
      <c r="G299" s="25">
        <v>10</v>
      </c>
      <c r="H299" s="26">
        <v>0</v>
      </c>
      <c r="I299" s="26">
        <f>ROUND(ROUND(H299,2)*ROUND(G299,3),2)</f>
        <v>0</v>
      </c>
      <c r="O299">
        <f>(I299*21)/100</f>
        <v>0</v>
      </c>
      <c r="P299" t="s">
        <v>30</v>
      </c>
    </row>
    <row r="300" spans="1:16" x14ac:dyDescent="0.2">
      <c r="A300" s="27" t="s">
        <v>57</v>
      </c>
      <c r="E300" s="28" t="s">
        <v>923</v>
      </c>
    </row>
    <row r="301" spans="1:16" x14ac:dyDescent="0.2">
      <c r="A301" s="29" t="s">
        <v>59</v>
      </c>
      <c r="E301" s="30" t="s">
        <v>724</v>
      </c>
    </row>
    <row r="302" spans="1:16" ht="63.75" x14ac:dyDescent="0.2">
      <c r="A302" t="s">
        <v>61</v>
      </c>
      <c r="E302" s="28" t="s">
        <v>927</v>
      </c>
    </row>
    <row r="303" spans="1:16" ht="25.5" x14ac:dyDescent="0.2">
      <c r="A303" s="17" t="s">
        <v>52</v>
      </c>
      <c r="B303" s="22" t="s">
        <v>576</v>
      </c>
      <c r="C303" s="22" t="s">
        <v>928</v>
      </c>
      <c r="D303" s="17" t="s">
        <v>54</v>
      </c>
      <c r="E303" s="23" t="s">
        <v>929</v>
      </c>
      <c r="F303" s="24" t="s">
        <v>71</v>
      </c>
      <c r="G303" s="25">
        <v>10</v>
      </c>
      <c r="H303" s="26">
        <v>0</v>
      </c>
      <c r="I303" s="26">
        <f>ROUND(ROUND(H303,2)*ROUND(G303,3),2)</f>
        <v>0</v>
      </c>
      <c r="O303">
        <f>(I303*21)/100</f>
        <v>0</v>
      </c>
      <c r="P303" t="s">
        <v>30</v>
      </c>
    </row>
    <row r="304" spans="1:16" x14ac:dyDescent="0.2">
      <c r="A304" s="27" t="s">
        <v>57</v>
      </c>
      <c r="E304" s="28" t="s">
        <v>923</v>
      </c>
    </row>
    <row r="305" spans="1:18" x14ac:dyDescent="0.2">
      <c r="A305" s="29" t="s">
        <v>59</v>
      </c>
      <c r="E305" s="30" t="s">
        <v>724</v>
      </c>
    </row>
    <row r="306" spans="1:18" ht="127.5" x14ac:dyDescent="0.2">
      <c r="A306" t="s">
        <v>61</v>
      </c>
      <c r="E306" s="28" t="s">
        <v>864</v>
      </c>
    </row>
    <row r="307" spans="1:18" x14ac:dyDescent="0.2">
      <c r="A307" s="17" t="s">
        <v>52</v>
      </c>
      <c r="B307" s="22" t="s">
        <v>581</v>
      </c>
      <c r="C307" s="22" t="s">
        <v>930</v>
      </c>
      <c r="D307" s="17" t="s">
        <v>54</v>
      </c>
      <c r="E307" s="23" t="s">
        <v>931</v>
      </c>
      <c r="F307" s="24" t="s">
        <v>932</v>
      </c>
      <c r="G307" s="25">
        <v>36</v>
      </c>
      <c r="H307" s="26">
        <v>0</v>
      </c>
      <c r="I307" s="26">
        <f>ROUND(ROUND(H307,2)*ROUND(G307,3),2)</f>
        <v>0</v>
      </c>
      <c r="O307">
        <f>(I307*21)/100</f>
        <v>0</v>
      </c>
      <c r="P307" t="s">
        <v>30</v>
      </c>
    </row>
    <row r="308" spans="1:18" x14ac:dyDescent="0.2">
      <c r="A308" s="27" t="s">
        <v>57</v>
      </c>
      <c r="E308" s="28" t="s">
        <v>933</v>
      </c>
    </row>
    <row r="309" spans="1:18" x14ac:dyDescent="0.2">
      <c r="A309" s="29" t="s">
        <v>59</v>
      </c>
      <c r="E309" s="30" t="s">
        <v>724</v>
      </c>
    </row>
    <row r="310" spans="1:18" ht="153" x14ac:dyDescent="0.2">
      <c r="A310" t="s">
        <v>61</v>
      </c>
      <c r="E310" s="28" t="s">
        <v>934</v>
      </c>
    </row>
    <row r="311" spans="1:18" ht="12.75" customHeight="1" x14ac:dyDescent="0.2">
      <c r="A311" s="2" t="s">
        <v>50</v>
      </c>
      <c r="B311" s="2"/>
      <c r="C311" s="31" t="s">
        <v>935</v>
      </c>
      <c r="D311" s="2"/>
      <c r="E311" s="20" t="s">
        <v>936</v>
      </c>
      <c r="F311" s="2"/>
      <c r="G311" s="2"/>
      <c r="H311" s="2"/>
      <c r="I311" s="32">
        <f>0+Q311</f>
        <v>0</v>
      </c>
      <c r="O311">
        <f>0+R311</f>
        <v>0</v>
      </c>
      <c r="Q311">
        <f>0+I312+I316+I320+I324+I328+I332+I336+I340+I344+I348+I352+I356+I360+I364</f>
        <v>0</v>
      </c>
      <c r="R311">
        <f>0+O312+O316+O320+O324+O328+O332+O336+O340+O344+O348+O352+O356+O360+O364</f>
        <v>0</v>
      </c>
    </row>
    <row r="312" spans="1:18" x14ac:dyDescent="0.2">
      <c r="A312" s="17" t="s">
        <v>52</v>
      </c>
      <c r="B312" s="22" t="s">
        <v>588</v>
      </c>
      <c r="C312" s="22" t="s">
        <v>937</v>
      </c>
      <c r="D312" s="17" t="s">
        <v>54</v>
      </c>
      <c r="E312" s="23" t="s">
        <v>938</v>
      </c>
      <c r="F312" s="24" t="s">
        <v>939</v>
      </c>
      <c r="G312" s="25">
        <v>5.83</v>
      </c>
      <c r="H312" s="26">
        <v>0</v>
      </c>
      <c r="I312" s="26">
        <f>ROUND(ROUND(H312,2)*ROUND(G312,3),2)</f>
        <v>0</v>
      </c>
      <c r="O312">
        <f>(I312*21)/100</f>
        <v>0</v>
      </c>
      <c r="P312" t="s">
        <v>30</v>
      </c>
    </row>
    <row r="313" spans="1:18" ht="114.75" x14ac:dyDescent="0.2">
      <c r="A313" s="27" t="s">
        <v>57</v>
      </c>
      <c r="E313" s="28" t="s">
        <v>940</v>
      </c>
    </row>
    <row r="314" spans="1:18" x14ac:dyDescent="0.2">
      <c r="A314" s="29" t="s">
        <v>59</v>
      </c>
      <c r="E314" s="30" t="s">
        <v>724</v>
      </c>
    </row>
    <row r="315" spans="1:18" ht="76.5" x14ac:dyDescent="0.2">
      <c r="A315" t="s">
        <v>61</v>
      </c>
      <c r="E315" s="28" t="s">
        <v>941</v>
      </c>
    </row>
    <row r="316" spans="1:18" x14ac:dyDescent="0.2">
      <c r="A316" s="17" t="s">
        <v>52</v>
      </c>
      <c r="B316" s="22" t="s">
        <v>594</v>
      </c>
      <c r="C316" s="22" t="s">
        <v>942</v>
      </c>
      <c r="D316" s="17" t="s">
        <v>54</v>
      </c>
      <c r="E316" s="23" t="s">
        <v>943</v>
      </c>
      <c r="F316" s="24" t="s">
        <v>939</v>
      </c>
      <c r="G316" s="25">
        <v>21.12</v>
      </c>
      <c r="H316" s="26">
        <v>0</v>
      </c>
      <c r="I316" s="26">
        <f>ROUND(ROUND(H316,2)*ROUND(G316,3),2)</f>
        <v>0</v>
      </c>
      <c r="O316">
        <f>(I316*21)/100</f>
        <v>0</v>
      </c>
      <c r="P316" t="s">
        <v>30</v>
      </c>
    </row>
    <row r="317" spans="1:18" ht="63.75" x14ac:dyDescent="0.2">
      <c r="A317" s="27" t="s">
        <v>57</v>
      </c>
      <c r="E317" s="28" t="s">
        <v>944</v>
      </c>
    </row>
    <row r="318" spans="1:18" x14ac:dyDescent="0.2">
      <c r="A318" s="29" t="s">
        <v>59</v>
      </c>
      <c r="E318" s="30" t="s">
        <v>724</v>
      </c>
    </row>
    <row r="319" spans="1:18" ht="76.5" x14ac:dyDescent="0.2">
      <c r="A319" t="s">
        <v>61</v>
      </c>
      <c r="E319" s="28" t="s">
        <v>941</v>
      </c>
    </row>
    <row r="320" spans="1:18" x14ac:dyDescent="0.2">
      <c r="A320" s="17" t="s">
        <v>52</v>
      </c>
      <c r="B320" s="22" t="s">
        <v>600</v>
      </c>
      <c r="C320" s="22" t="s">
        <v>945</v>
      </c>
      <c r="D320" s="17" t="s">
        <v>54</v>
      </c>
      <c r="E320" s="23" t="s">
        <v>946</v>
      </c>
      <c r="F320" s="24" t="s">
        <v>939</v>
      </c>
      <c r="G320" s="25">
        <v>5.83</v>
      </c>
      <c r="H320" s="26">
        <v>0</v>
      </c>
      <c r="I320" s="26">
        <f>ROUND(ROUND(H320,2)*ROUND(G320,3),2)</f>
        <v>0</v>
      </c>
      <c r="O320">
        <f>(I320*21)/100</f>
        <v>0</v>
      </c>
      <c r="P320" t="s">
        <v>30</v>
      </c>
    </row>
    <row r="321" spans="1:16" ht="114.75" x14ac:dyDescent="0.2">
      <c r="A321" s="27" t="s">
        <v>57</v>
      </c>
      <c r="E321" s="28" t="s">
        <v>940</v>
      </c>
    </row>
    <row r="322" spans="1:16" x14ac:dyDescent="0.2">
      <c r="A322" s="29" t="s">
        <v>59</v>
      </c>
      <c r="E322" s="30" t="s">
        <v>724</v>
      </c>
    </row>
    <row r="323" spans="1:16" ht="204" x14ac:dyDescent="0.2">
      <c r="A323" t="s">
        <v>61</v>
      </c>
      <c r="E323" s="28" t="s">
        <v>947</v>
      </c>
    </row>
    <row r="324" spans="1:16" x14ac:dyDescent="0.2">
      <c r="A324" s="17" t="s">
        <v>52</v>
      </c>
      <c r="B324" s="22" t="s">
        <v>605</v>
      </c>
      <c r="C324" s="22" t="s">
        <v>948</v>
      </c>
      <c r="D324" s="17" t="s">
        <v>54</v>
      </c>
      <c r="E324" s="23" t="s">
        <v>949</v>
      </c>
      <c r="F324" s="24" t="s">
        <v>939</v>
      </c>
      <c r="G324" s="25">
        <v>10.465</v>
      </c>
      <c r="H324" s="26">
        <v>0</v>
      </c>
      <c r="I324" s="26">
        <f>ROUND(ROUND(H324,2)*ROUND(G324,3),2)</f>
        <v>0</v>
      </c>
      <c r="O324">
        <f>(I324*21)/100</f>
        <v>0</v>
      </c>
      <c r="P324" t="s">
        <v>30</v>
      </c>
    </row>
    <row r="325" spans="1:16" ht="114.75" x14ac:dyDescent="0.2">
      <c r="A325" s="27" t="s">
        <v>57</v>
      </c>
      <c r="E325" s="28" t="s">
        <v>950</v>
      </c>
    </row>
    <row r="326" spans="1:16" x14ac:dyDescent="0.2">
      <c r="A326" s="29" t="s">
        <v>59</v>
      </c>
      <c r="E326" s="30" t="s">
        <v>724</v>
      </c>
    </row>
    <row r="327" spans="1:16" ht="140.25" x14ac:dyDescent="0.2">
      <c r="A327" t="s">
        <v>61</v>
      </c>
      <c r="E327" s="28" t="s">
        <v>951</v>
      </c>
    </row>
    <row r="328" spans="1:16" x14ac:dyDescent="0.2">
      <c r="A328" s="17" t="s">
        <v>52</v>
      </c>
      <c r="B328" s="22" t="s">
        <v>607</v>
      </c>
      <c r="C328" s="22" t="s">
        <v>952</v>
      </c>
      <c r="D328" s="17" t="s">
        <v>54</v>
      </c>
      <c r="E328" s="23" t="s">
        <v>953</v>
      </c>
      <c r="F328" s="24" t="s">
        <v>939</v>
      </c>
      <c r="G328" s="25">
        <v>21.12</v>
      </c>
      <c r="H328" s="26">
        <v>0</v>
      </c>
      <c r="I328" s="26">
        <f>ROUND(ROUND(H328,2)*ROUND(G328,3),2)</f>
        <v>0</v>
      </c>
      <c r="O328">
        <f>(I328*21)/100</f>
        <v>0</v>
      </c>
      <c r="P328" t="s">
        <v>30</v>
      </c>
    </row>
    <row r="329" spans="1:16" ht="63.75" x14ac:dyDescent="0.2">
      <c r="A329" s="27" t="s">
        <v>57</v>
      </c>
      <c r="E329" s="28" t="s">
        <v>954</v>
      </c>
    </row>
    <row r="330" spans="1:16" x14ac:dyDescent="0.2">
      <c r="A330" s="29" t="s">
        <v>59</v>
      </c>
      <c r="E330" s="30" t="s">
        <v>724</v>
      </c>
    </row>
    <row r="331" spans="1:16" ht="204" x14ac:dyDescent="0.2">
      <c r="A331" t="s">
        <v>61</v>
      </c>
      <c r="E331" s="28" t="s">
        <v>947</v>
      </c>
    </row>
    <row r="332" spans="1:16" x14ac:dyDescent="0.2">
      <c r="A332" s="17" t="s">
        <v>52</v>
      </c>
      <c r="B332" s="22" t="s">
        <v>612</v>
      </c>
      <c r="C332" s="22" t="s">
        <v>955</v>
      </c>
      <c r="D332" s="17" t="s">
        <v>54</v>
      </c>
      <c r="E332" s="23" t="s">
        <v>956</v>
      </c>
      <c r="F332" s="24" t="s">
        <v>939</v>
      </c>
      <c r="G332" s="25">
        <v>12.48</v>
      </c>
      <c r="H332" s="26">
        <v>0</v>
      </c>
      <c r="I332" s="26">
        <f>ROUND(ROUND(H332,2)*ROUND(G332,3),2)</f>
        <v>0</v>
      </c>
      <c r="O332">
        <f>(I332*21)/100</f>
        <v>0</v>
      </c>
      <c r="P332" t="s">
        <v>30</v>
      </c>
    </row>
    <row r="333" spans="1:16" ht="63.75" x14ac:dyDescent="0.2">
      <c r="A333" s="27" t="s">
        <v>57</v>
      </c>
      <c r="E333" s="28" t="s">
        <v>957</v>
      </c>
    </row>
    <row r="334" spans="1:16" x14ac:dyDescent="0.2">
      <c r="A334" s="29" t="s">
        <v>59</v>
      </c>
      <c r="E334" s="30" t="s">
        <v>724</v>
      </c>
    </row>
    <row r="335" spans="1:16" ht="140.25" x14ac:dyDescent="0.2">
      <c r="A335" t="s">
        <v>61</v>
      </c>
      <c r="E335" s="28" t="s">
        <v>951</v>
      </c>
    </row>
    <row r="336" spans="1:16" ht="25.5" x14ac:dyDescent="0.2">
      <c r="A336" s="17" t="s">
        <v>52</v>
      </c>
      <c r="B336" s="22" t="s">
        <v>617</v>
      </c>
      <c r="C336" s="22" t="s">
        <v>958</v>
      </c>
      <c r="D336" s="17" t="s">
        <v>54</v>
      </c>
      <c r="E336" s="23" t="s">
        <v>959</v>
      </c>
      <c r="F336" s="24" t="s">
        <v>71</v>
      </c>
      <c r="G336" s="25">
        <v>20</v>
      </c>
      <c r="H336" s="26">
        <v>0</v>
      </c>
      <c r="I336" s="26">
        <f>ROUND(ROUND(H336,2)*ROUND(G336,3),2)</f>
        <v>0</v>
      </c>
      <c r="O336">
        <f>(I336*21)/100</f>
        <v>0</v>
      </c>
      <c r="P336" t="s">
        <v>30</v>
      </c>
    </row>
    <row r="337" spans="1:16" x14ac:dyDescent="0.2">
      <c r="A337" s="27" t="s">
        <v>57</v>
      </c>
      <c r="E337" s="28" t="s">
        <v>960</v>
      </c>
    </row>
    <row r="338" spans="1:16" x14ac:dyDescent="0.2">
      <c r="A338" s="29" t="s">
        <v>59</v>
      </c>
      <c r="E338" s="30" t="s">
        <v>724</v>
      </c>
    </row>
    <row r="339" spans="1:16" ht="140.25" x14ac:dyDescent="0.2">
      <c r="A339" t="s">
        <v>61</v>
      </c>
      <c r="E339" s="28" t="s">
        <v>961</v>
      </c>
    </row>
    <row r="340" spans="1:16" ht="25.5" x14ac:dyDescent="0.2">
      <c r="A340" s="17" t="s">
        <v>52</v>
      </c>
      <c r="B340" s="22" t="s">
        <v>623</v>
      </c>
      <c r="C340" s="22" t="s">
        <v>962</v>
      </c>
      <c r="D340" s="17" t="s">
        <v>54</v>
      </c>
      <c r="E340" s="23" t="s">
        <v>963</v>
      </c>
      <c r="F340" s="24" t="s">
        <v>71</v>
      </c>
      <c r="G340" s="25">
        <v>12</v>
      </c>
      <c r="H340" s="26">
        <v>0</v>
      </c>
      <c r="I340" s="26">
        <f>ROUND(ROUND(H340,2)*ROUND(G340,3),2)</f>
        <v>0</v>
      </c>
      <c r="O340">
        <f>(I340*21)/100</f>
        <v>0</v>
      </c>
      <c r="P340" t="s">
        <v>30</v>
      </c>
    </row>
    <row r="341" spans="1:16" x14ac:dyDescent="0.2">
      <c r="A341" s="27" t="s">
        <v>57</v>
      </c>
      <c r="E341" s="28" t="s">
        <v>964</v>
      </c>
    </row>
    <row r="342" spans="1:16" x14ac:dyDescent="0.2">
      <c r="A342" s="29" t="s">
        <v>59</v>
      </c>
      <c r="E342" s="30" t="s">
        <v>724</v>
      </c>
    </row>
    <row r="343" spans="1:16" ht="140.25" x14ac:dyDescent="0.2">
      <c r="A343" t="s">
        <v>61</v>
      </c>
      <c r="E343" s="28" t="s">
        <v>965</v>
      </c>
    </row>
    <row r="344" spans="1:16" x14ac:dyDescent="0.2">
      <c r="A344" s="17" t="s">
        <v>52</v>
      </c>
      <c r="B344" s="22" t="s">
        <v>629</v>
      </c>
      <c r="C344" s="22" t="s">
        <v>966</v>
      </c>
      <c r="D344" s="17" t="s">
        <v>54</v>
      </c>
      <c r="E344" s="23" t="s">
        <v>967</v>
      </c>
      <c r="F344" s="24" t="s">
        <v>71</v>
      </c>
      <c r="G344" s="25">
        <v>32</v>
      </c>
      <c r="H344" s="26">
        <v>0</v>
      </c>
      <c r="I344" s="26">
        <f>ROUND(ROUND(H344,2)*ROUND(G344,3),2)</f>
        <v>0</v>
      </c>
      <c r="O344">
        <f>(I344*21)/100</f>
        <v>0</v>
      </c>
      <c r="P344" t="s">
        <v>30</v>
      </c>
    </row>
    <row r="345" spans="1:16" x14ac:dyDescent="0.2">
      <c r="A345" s="27" t="s">
        <v>57</v>
      </c>
      <c r="E345" s="28" t="s">
        <v>968</v>
      </c>
    </row>
    <row r="346" spans="1:16" x14ac:dyDescent="0.2">
      <c r="A346" s="29" t="s">
        <v>59</v>
      </c>
      <c r="E346" s="30" t="s">
        <v>724</v>
      </c>
    </row>
    <row r="347" spans="1:16" ht="102" x14ac:dyDescent="0.2">
      <c r="A347" t="s">
        <v>61</v>
      </c>
      <c r="E347" s="28" t="s">
        <v>969</v>
      </c>
    </row>
    <row r="348" spans="1:16" x14ac:dyDescent="0.2">
      <c r="A348" s="17" t="s">
        <v>52</v>
      </c>
      <c r="B348" s="22" t="s">
        <v>635</v>
      </c>
      <c r="C348" s="22" t="s">
        <v>970</v>
      </c>
      <c r="D348" s="17" t="s">
        <v>54</v>
      </c>
      <c r="E348" s="23" t="s">
        <v>971</v>
      </c>
      <c r="F348" s="24" t="s">
        <v>65</v>
      </c>
      <c r="G348" s="25">
        <v>16</v>
      </c>
      <c r="H348" s="26">
        <v>0</v>
      </c>
      <c r="I348" s="26">
        <f>ROUND(ROUND(H348,2)*ROUND(G348,3),2)</f>
        <v>0</v>
      </c>
      <c r="O348">
        <f>(I348*21)/100</f>
        <v>0</v>
      </c>
      <c r="P348" t="s">
        <v>30</v>
      </c>
    </row>
    <row r="349" spans="1:16" x14ac:dyDescent="0.2">
      <c r="A349" s="27" t="s">
        <v>57</v>
      </c>
      <c r="E349" s="28" t="s">
        <v>54</v>
      </c>
    </row>
    <row r="350" spans="1:16" x14ac:dyDescent="0.2">
      <c r="A350" s="29" t="s">
        <v>59</v>
      </c>
      <c r="E350" s="30" t="s">
        <v>724</v>
      </c>
    </row>
    <row r="351" spans="1:16" ht="102" x14ac:dyDescent="0.2">
      <c r="A351" t="s">
        <v>61</v>
      </c>
      <c r="E351" s="28" t="s">
        <v>972</v>
      </c>
    </row>
    <row r="352" spans="1:16" x14ac:dyDescent="0.2">
      <c r="A352" s="17" t="s">
        <v>52</v>
      </c>
      <c r="B352" s="22" t="s">
        <v>640</v>
      </c>
      <c r="C352" s="22" t="s">
        <v>973</v>
      </c>
      <c r="D352" s="17" t="s">
        <v>54</v>
      </c>
      <c r="E352" s="23" t="s">
        <v>974</v>
      </c>
      <c r="F352" s="24" t="s">
        <v>65</v>
      </c>
      <c r="G352" s="25">
        <v>8</v>
      </c>
      <c r="H352" s="26">
        <v>0</v>
      </c>
      <c r="I352" s="26">
        <f>ROUND(ROUND(H352,2)*ROUND(G352,3),2)</f>
        <v>0</v>
      </c>
      <c r="O352">
        <f>(I352*21)/100</f>
        <v>0</v>
      </c>
      <c r="P352" t="s">
        <v>30</v>
      </c>
    </row>
    <row r="353" spans="1:18" x14ac:dyDescent="0.2">
      <c r="A353" s="27" t="s">
        <v>57</v>
      </c>
      <c r="E353" s="28" t="s">
        <v>54</v>
      </c>
    </row>
    <row r="354" spans="1:18" x14ac:dyDescent="0.2">
      <c r="A354" s="29" t="s">
        <v>59</v>
      </c>
      <c r="E354" s="30" t="s">
        <v>724</v>
      </c>
    </row>
    <row r="355" spans="1:18" ht="102" x14ac:dyDescent="0.2">
      <c r="A355" t="s">
        <v>61</v>
      </c>
      <c r="E355" s="28" t="s">
        <v>972</v>
      </c>
    </row>
    <row r="356" spans="1:18" x14ac:dyDescent="0.2">
      <c r="A356" s="17" t="s">
        <v>52</v>
      </c>
      <c r="B356" s="22" t="s">
        <v>646</v>
      </c>
      <c r="C356" s="22" t="s">
        <v>975</v>
      </c>
      <c r="D356" s="17" t="s">
        <v>54</v>
      </c>
      <c r="E356" s="23" t="s">
        <v>976</v>
      </c>
      <c r="F356" s="24" t="s">
        <v>71</v>
      </c>
      <c r="G356" s="25">
        <v>8</v>
      </c>
      <c r="H356" s="26">
        <v>0</v>
      </c>
      <c r="I356" s="26">
        <f>ROUND(ROUND(H356,2)*ROUND(G356,3),2)</f>
        <v>0</v>
      </c>
      <c r="O356">
        <f>(I356*21)/100</f>
        <v>0</v>
      </c>
      <c r="P356" t="s">
        <v>30</v>
      </c>
    </row>
    <row r="357" spans="1:18" x14ac:dyDescent="0.2">
      <c r="A357" s="27" t="s">
        <v>57</v>
      </c>
      <c r="E357" s="28" t="s">
        <v>54</v>
      </c>
    </row>
    <row r="358" spans="1:18" x14ac:dyDescent="0.2">
      <c r="A358" s="29" t="s">
        <v>59</v>
      </c>
      <c r="E358" s="30" t="s">
        <v>724</v>
      </c>
    </row>
    <row r="359" spans="1:18" ht="140.25" x14ac:dyDescent="0.2">
      <c r="A359" t="s">
        <v>61</v>
      </c>
      <c r="E359" s="28" t="s">
        <v>977</v>
      </c>
    </row>
    <row r="360" spans="1:18" x14ac:dyDescent="0.2">
      <c r="A360" s="17" t="s">
        <v>52</v>
      </c>
      <c r="B360" s="22" t="s">
        <v>652</v>
      </c>
      <c r="C360" s="22" t="s">
        <v>978</v>
      </c>
      <c r="D360" s="17" t="s">
        <v>54</v>
      </c>
      <c r="E360" s="23" t="s">
        <v>979</v>
      </c>
      <c r="F360" s="24" t="s">
        <v>71</v>
      </c>
      <c r="G360" s="25">
        <v>2</v>
      </c>
      <c r="H360" s="26">
        <v>0</v>
      </c>
      <c r="I360" s="26">
        <f>ROUND(ROUND(H360,2)*ROUND(G360,3),2)</f>
        <v>0</v>
      </c>
      <c r="O360">
        <f>(I360*21)/100</f>
        <v>0</v>
      </c>
      <c r="P360" t="s">
        <v>30</v>
      </c>
    </row>
    <row r="361" spans="1:18" x14ac:dyDescent="0.2">
      <c r="A361" s="27" t="s">
        <v>57</v>
      </c>
      <c r="E361" s="28" t="s">
        <v>980</v>
      </c>
    </row>
    <row r="362" spans="1:18" x14ac:dyDescent="0.2">
      <c r="A362" s="29" t="s">
        <v>59</v>
      </c>
      <c r="E362" s="30" t="s">
        <v>724</v>
      </c>
    </row>
    <row r="363" spans="1:18" ht="114.75" x14ac:dyDescent="0.2">
      <c r="A363" t="s">
        <v>61</v>
      </c>
      <c r="E363" s="28" t="s">
        <v>981</v>
      </c>
    </row>
    <row r="364" spans="1:18" x14ac:dyDescent="0.2">
      <c r="A364" s="17" t="s">
        <v>52</v>
      </c>
      <c r="B364" s="22" t="s">
        <v>657</v>
      </c>
      <c r="C364" s="22" t="s">
        <v>921</v>
      </c>
      <c r="D364" s="17" t="s">
        <v>54</v>
      </c>
      <c r="E364" s="23" t="s">
        <v>922</v>
      </c>
      <c r="F364" s="24" t="s">
        <v>71</v>
      </c>
      <c r="G364" s="25">
        <v>245</v>
      </c>
      <c r="H364" s="26">
        <v>0</v>
      </c>
      <c r="I364" s="26">
        <f>ROUND(ROUND(H364,2)*ROUND(G364,3),2)</f>
        <v>0</v>
      </c>
      <c r="O364">
        <f>(I364*21)/100</f>
        <v>0</v>
      </c>
      <c r="P364" t="s">
        <v>30</v>
      </c>
    </row>
    <row r="365" spans="1:18" x14ac:dyDescent="0.2">
      <c r="A365" s="27" t="s">
        <v>57</v>
      </c>
      <c r="E365" s="28" t="s">
        <v>982</v>
      </c>
    </row>
    <row r="366" spans="1:18" x14ac:dyDescent="0.2">
      <c r="A366" s="29" t="s">
        <v>59</v>
      </c>
      <c r="E366" s="30" t="s">
        <v>724</v>
      </c>
    </row>
    <row r="367" spans="1:18" ht="140.25" x14ac:dyDescent="0.2">
      <c r="A367" t="s">
        <v>61</v>
      </c>
      <c r="E367" s="28" t="s">
        <v>924</v>
      </c>
    </row>
    <row r="368" spans="1:18" ht="12.75" customHeight="1" x14ac:dyDescent="0.2">
      <c r="A368" s="2" t="s">
        <v>50</v>
      </c>
      <c r="B368" s="2"/>
      <c r="C368" s="31" t="s">
        <v>983</v>
      </c>
      <c r="D368" s="2"/>
      <c r="E368" s="20" t="s">
        <v>984</v>
      </c>
      <c r="F368" s="2"/>
      <c r="G368" s="2"/>
      <c r="H368" s="2"/>
      <c r="I368" s="32">
        <f>0+Q368</f>
        <v>0</v>
      </c>
      <c r="O368">
        <f>0+R368</f>
        <v>0</v>
      </c>
      <c r="Q368">
        <f>0+I369+I373+I377+I381+I385+I389+I393+I397+I401+I405+I409+I413+I417+I421+I425+I429+I433+I437+I441+I445+I449+I453+I457+I461+I465+I469+I473+I477+I481+I485+I489</f>
        <v>0</v>
      </c>
      <c r="R368">
        <f>0+O369+O373+O377+O381+O385+O389+O393+O397+O401+O405+O409+O413+O417+O421+O425+O429+O433+O437+O441+O445+O449+O453+O457+O461+O465+O469+O473+O477+O481+O485+O489</f>
        <v>0</v>
      </c>
    </row>
    <row r="369" spans="1:16" ht="25.5" x14ac:dyDescent="0.2">
      <c r="A369" s="17" t="s">
        <v>52</v>
      </c>
      <c r="B369" s="22" t="s">
        <v>660</v>
      </c>
      <c r="C369" s="22" t="s">
        <v>819</v>
      </c>
      <c r="D369" s="17" t="s">
        <v>54</v>
      </c>
      <c r="E369" s="23" t="s">
        <v>820</v>
      </c>
      <c r="F369" s="24" t="s">
        <v>821</v>
      </c>
      <c r="G369" s="25">
        <v>0.65</v>
      </c>
      <c r="H369" s="26">
        <v>0</v>
      </c>
      <c r="I369" s="26">
        <f>ROUND(ROUND(H369,2)*ROUND(G369,3),2)</f>
        <v>0</v>
      </c>
      <c r="O369">
        <f>(I369*21)/100</f>
        <v>0</v>
      </c>
      <c r="P369" t="s">
        <v>30</v>
      </c>
    </row>
    <row r="370" spans="1:16" ht="38.25" x14ac:dyDescent="0.2">
      <c r="A370" s="27" t="s">
        <v>57</v>
      </c>
      <c r="E370" s="28" t="s">
        <v>985</v>
      </c>
    </row>
    <row r="371" spans="1:16" x14ac:dyDescent="0.2">
      <c r="A371" s="29" t="s">
        <v>59</v>
      </c>
      <c r="E371" s="30" t="s">
        <v>724</v>
      </c>
    </row>
    <row r="372" spans="1:16" ht="38.25" x14ac:dyDescent="0.2">
      <c r="A372" t="s">
        <v>61</v>
      </c>
      <c r="E372" s="28" t="s">
        <v>823</v>
      </c>
    </row>
    <row r="373" spans="1:16" ht="25.5" x14ac:dyDescent="0.2">
      <c r="A373" s="17" t="s">
        <v>52</v>
      </c>
      <c r="B373" s="22" t="s">
        <v>666</v>
      </c>
      <c r="C373" s="22" t="s">
        <v>824</v>
      </c>
      <c r="D373" s="17" t="s">
        <v>54</v>
      </c>
      <c r="E373" s="23" t="s">
        <v>825</v>
      </c>
      <c r="F373" s="24" t="s">
        <v>113</v>
      </c>
      <c r="G373" s="25">
        <v>65</v>
      </c>
      <c r="H373" s="26">
        <v>0</v>
      </c>
      <c r="I373" s="26">
        <f>ROUND(ROUND(H373,2)*ROUND(G373,3),2)</f>
        <v>0</v>
      </c>
      <c r="O373">
        <f>(I373*21)/100</f>
        <v>0</v>
      </c>
      <c r="P373" t="s">
        <v>30</v>
      </c>
    </row>
    <row r="374" spans="1:16" ht="38.25" x14ac:dyDescent="0.2">
      <c r="A374" s="27" t="s">
        <v>57</v>
      </c>
      <c r="E374" s="28" t="s">
        <v>985</v>
      </c>
    </row>
    <row r="375" spans="1:16" x14ac:dyDescent="0.2">
      <c r="A375" s="29" t="s">
        <v>59</v>
      </c>
      <c r="E375" s="30" t="s">
        <v>724</v>
      </c>
    </row>
    <row r="376" spans="1:16" ht="38.25" x14ac:dyDescent="0.2">
      <c r="A376" t="s">
        <v>61</v>
      </c>
      <c r="E376" s="28" t="s">
        <v>826</v>
      </c>
    </row>
    <row r="377" spans="1:16" x14ac:dyDescent="0.2">
      <c r="A377" s="17" t="s">
        <v>52</v>
      </c>
      <c r="B377" s="22" t="s">
        <v>670</v>
      </c>
      <c r="C377" s="22" t="s">
        <v>827</v>
      </c>
      <c r="D377" s="17" t="s">
        <v>54</v>
      </c>
      <c r="E377" s="23" t="s">
        <v>828</v>
      </c>
      <c r="F377" s="24" t="s">
        <v>71</v>
      </c>
      <c r="G377" s="25">
        <v>4</v>
      </c>
      <c r="H377" s="26">
        <v>0</v>
      </c>
      <c r="I377" s="26">
        <f>ROUND(ROUND(H377,2)*ROUND(G377,3),2)</f>
        <v>0</v>
      </c>
      <c r="O377">
        <f>(I377*21)/100</f>
        <v>0</v>
      </c>
      <c r="P377" t="s">
        <v>30</v>
      </c>
    </row>
    <row r="378" spans="1:16" x14ac:dyDescent="0.2">
      <c r="A378" s="27" t="s">
        <v>57</v>
      </c>
      <c r="E378" s="28" t="s">
        <v>768</v>
      </c>
    </row>
    <row r="379" spans="1:16" x14ac:dyDescent="0.2">
      <c r="A379" s="29" t="s">
        <v>59</v>
      </c>
      <c r="E379" s="30" t="s">
        <v>724</v>
      </c>
    </row>
    <row r="380" spans="1:16" ht="178.5" x14ac:dyDescent="0.2">
      <c r="A380" t="s">
        <v>61</v>
      </c>
      <c r="E380" s="28" t="s">
        <v>829</v>
      </c>
    </row>
    <row r="381" spans="1:16" ht="25.5" x14ac:dyDescent="0.2">
      <c r="A381" s="17" t="s">
        <v>52</v>
      </c>
      <c r="B381" s="22" t="s">
        <v>676</v>
      </c>
      <c r="C381" s="22" t="s">
        <v>830</v>
      </c>
      <c r="D381" s="17" t="s">
        <v>54</v>
      </c>
      <c r="E381" s="23" t="s">
        <v>831</v>
      </c>
      <c r="F381" s="24" t="s">
        <v>71</v>
      </c>
      <c r="G381" s="25">
        <v>4</v>
      </c>
      <c r="H381" s="26">
        <v>0</v>
      </c>
      <c r="I381" s="26">
        <f>ROUND(ROUND(H381,2)*ROUND(G381,3),2)</f>
        <v>0</v>
      </c>
      <c r="O381">
        <f>(I381*21)/100</f>
        <v>0</v>
      </c>
      <c r="P381" t="s">
        <v>30</v>
      </c>
    </row>
    <row r="382" spans="1:16" x14ac:dyDescent="0.2">
      <c r="A382" s="27" t="s">
        <v>57</v>
      </c>
      <c r="E382" s="28" t="s">
        <v>768</v>
      </c>
    </row>
    <row r="383" spans="1:16" x14ac:dyDescent="0.2">
      <c r="A383" s="29" t="s">
        <v>59</v>
      </c>
      <c r="E383" s="30" t="s">
        <v>724</v>
      </c>
    </row>
    <row r="384" spans="1:16" ht="127.5" x14ac:dyDescent="0.2">
      <c r="A384" t="s">
        <v>61</v>
      </c>
      <c r="E384" s="28" t="s">
        <v>832</v>
      </c>
    </row>
    <row r="385" spans="1:16" x14ac:dyDescent="0.2">
      <c r="A385" s="17" t="s">
        <v>52</v>
      </c>
      <c r="B385" s="22" t="s">
        <v>681</v>
      </c>
      <c r="C385" s="22" t="s">
        <v>833</v>
      </c>
      <c r="D385" s="17" t="s">
        <v>54</v>
      </c>
      <c r="E385" s="23" t="s">
        <v>834</v>
      </c>
      <c r="F385" s="24" t="s">
        <v>835</v>
      </c>
      <c r="G385" s="25">
        <v>162.36000000000001</v>
      </c>
      <c r="H385" s="26">
        <v>0</v>
      </c>
      <c r="I385" s="26">
        <f>ROUND(ROUND(H385,2)*ROUND(G385,3),2)</f>
        <v>0</v>
      </c>
      <c r="O385">
        <f>(I385*21)/100</f>
        <v>0</v>
      </c>
      <c r="P385" t="s">
        <v>30</v>
      </c>
    </row>
    <row r="386" spans="1:16" x14ac:dyDescent="0.2">
      <c r="A386" s="27" t="s">
        <v>57</v>
      </c>
      <c r="E386" s="28" t="s">
        <v>836</v>
      </c>
    </row>
    <row r="387" spans="1:16" x14ac:dyDescent="0.2">
      <c r="A387" s="29" t="s">
        <v>59</v>
      </c>
      <c r="E387" s="30" t="s">
        <v>724</v>
      </c>
    </row>
    <row r="388" spans="1:16" ht="114.75" x14ac:dyDescent="0.2">
      <c r="A388" t="s">
        <v>61</v>
      </c>
      <c r="E388" s="28" t="s">
        <v>837</v>
      </c>
    </row>
    <row r="389" spans="1:16" x14ac:dyDescent="0.2">
      <c r="A389" s="17" t="s">
        <v>52</v>
      </c>
      <c r="B389" s="22" t="s">
        <v>687</v>
      </c>
      <c r="C389" s="22" t="s">
        <v>838</v>
      </c>
      <c r="D389" s="17" t="s">
        <v>54</v>
      </c>
      <c r="E389" s="23" t="s">
        <v>839</v>
      </c>
      <c r="F389" s="24" t="s">
        <v>113</v>
      </c>
      <c r="G389" s="25">
        <v>4510</v>
      </c>
      <c r="H389" s="26">
        <v>0</v>
      </c>
      <c r="I389" s="26">
        <f>ROUND(ROUND(H389,2)*ROUND(G389,3),2)</f>
        <v>0</v>
      </c>
      <c r="O389">
        <f>(I389*21)/100</f>
        <v>0</v>
      </c>
      <c r="P389" t="s">
        <v>30</v>
      </c>
    </row>
    <row r="390" spans="1:16" x14ac:dyDescent="0.2">
      <c r="A390" s="27" t="s">
        <v>57</v>
      </c>
      <c r="E390" s="28" t="s">
        <v>840</v>
      </c>
    </row>
    <row r="391" spans="1:16" x14ac:dyDescent="0.2">
      <c r="A391" s="29" t="s">
        <v>59</v>
      </c>
      <c r="E391" s="30" t="s">
        <v>724</v>
      </c>
    </row>
    <row r="392" spans="1:16" ht="63.75" x14ac:dyDescent="0.2">
      <c r="A392" t="s">
        <v>61</v>
      </c>
      <c r="E392" s="28" t="s">
        <v>841</v>
      </c>
    </row>
    <row r="393" spans="1:16" x14ac:dyDescent="0.2">
      <c r="A393" s="17" t="s">
        <v>52</v>
      </c>
      <c r="B393" s="22" t="s">
        <v>693</v>
      </c>
      <c r="C393" s="22" t="s">
        <v>842</v>
      </c>
      <c r="D393" s="17" t="s">
        <v>54</v>
      </c>
      <c r="E393" s="23" t="s">
        <v>843</v>
      </c>
      <c r="F393" s="24" t="s">
        <v>113</v>
      </c>
      <c r="G393" s="25">
        <v>4510</v>
      </c>
      <c r="H393" s="26">
        <v>0</v>
      </c>
      <c r="I393" s="26">
        <f>ROUND(ROUND(H393,2)*ROUND(G393,3),2)</f>
        <v>0</v>
      </c>
      <c r="O393">
        <f>(I393*21)/100</f>
        <v>0</v>
      </c>
      <c r="P393" t="s">
        <v>30</v>
      </c>
    </row>
    <row r="394" spans="1:16" x14ac:dyDescent="0.2">
      <c r="A394" s="27" t="s">
        <v>57</v>
      </c>
      <c r="E394" s="28" t="s">
        <v>840</v>
      </c>
    </row>
    <row r="395" spans="1:16" x14ac:dyDescent="0.2">
      <c r="A395" s="29" t="s">
        <v>59</v>
      </c>
      <c r="E395" s="30" t="s">
        <v>724</v>
      </c>
    </row>
    <row r="396" spans="1:16" ht="114.75" x14ac:dyDescent="0.2">
      <c r="A396" t="s">
        <v>61</v>
      </c>
      <c r="E396" s="28" t="s">
        <v>844</v>
      </c>
    </row>
    <row r="397" spans="1:16" x14ac:dyDescent="0.2">
      <c r="A397" s="17" t="s">
        <v>52</v>
      </c>
      <c r="B397" s="22" t="s">
        <v>698</v>
      </c>
      <c r="C397" s="22" t="s">
        <v>845</v>
      </c>
      <c r="D397" s="17" t="s">
        <v>54</v>
      </c>
      <c r="E397" s="23" t="s">
        <v>846</v>
      </c>
      <c r="F397" s="24" t="s">
        <v>71</v>
      </c>
      <c r="G397" s="25">
        <v>3</v>
      </c>
      <c r="H397" s="26">
        <v>0</v>
      </c>
      <c r="I397" s="26">
        <f>ROUND(ROUND(H397,2)*ROUND(G397,3),2)</f>
        <v>0</v>
      </c>
      <c r="O397">
        <f>(I397*21)/100</f>
        <v>0</v>
      </c>
      <c r="P397" t="s">
        <v>30</v>
      </c>
    </row>
    <row r="398" spans="1:16" x14ac:dyDescent="0.2">
      <c r="A398" s="27" t="s">
        <v>57</v>
      </c>
      <c r="E398" s="28" t="s">
        <v>847</v>
      </c>
    </row>
    <row r="399" spans="1:16" x14ac:dyDescent="0.2">
      <c r="A399" s="29" t="s">
        <v>59</v>
      </c>
      <c r="E399" s="30" t="s">
        <v>724</v>
      </c>
    </row>
    <row r="400" spans="1:16" ht="127.5" x14ac:dyDescent="0.2">
      <c r="A400" t="s">
        <v>61</v>
      </c>
      <c r="E400" s="28" t="s">
        <v>832</v>
      </c>
    </row>
    <row r="401" spans="1:16" x14ac:dyDescent="0.2">
      <c r="A401" s="17" t="s">
        <v>52</v>
      </c>
      <c r="B401" s="22" t="s">
        <v>703</v>
      </c>
      <c r="C401" s="22" t="s">
        <v>848</v>
      </c>
      <c r="D401" s="17" t="s">
        <v>54</v>
      </c>
      <c r="E401" s="23" t="s">
        <v>849</v>
      </c>
      <c r="F401" s="24" t="s">
        <v>113</v>
      </c>
      <c r="G401" s="25">
        <v>92</v>
      </c>
      <c r="H401" s="26">
        <v>0</v>
      </c>
      <c r="I401" s="26">
        <f>ROUND(ROUND(H401,2)*ROUND(G401,3),2)</f>
        <v>0</v>
      </c>
      <c r="O401">
        <f>(I401*21)/100</f>
        <v>0</v>
      </c>
      <c r="P401" t="s">
        <v>30</v>
      </c>
    </row>
    <row r="402" spans="1:16" x14ac:dyDescent="0.2">
      <c r="A402" s="27" t="s">
        <v>57</v>
      </c>
      <c r="E402" s="28" t="s">
        <v>850</v>
      </c>
    </row>
    <row r="403" spans="1:16" x14ac:dyDescent="0.2">
      <c r="A403" s="29" t="s">
        <v>59</v>
      </c>
      <c r="E403" s="30" t="s">
        <v>724</v>
      </c>
    </row>
    <row r="404" spans="1:16" ht="153" x14ac:dyDescent="0.2">
      <c r="A404" t="s">
        <v>61</v>
      </c>
      <c r="E404" s="28" t="s">
        <v>851</v>
      </c>
    </row>
    <row r="405" spans="1:16" x14ac:dyDescent="0.2">
      <c r="A405" s="17" t="s">
        <v>52</v>
      </c>
      <c r="B405" s="22" t="s">
        <v>708</v>
      </c>
      <c r="C405" s="22" t="s">
        <v>852</v>
      </c>
      <c r="D405" s="17" t="s">
        <v>54</v>
      </c>
      <c r="E405" s="23" t="s">
        <v>853</v>
      </c>
      <c r="F405" s="24" t="s">
        <v>113</v>
      </c>
      <c r="G405" s="25">
        <v>92</v>
      </c>
      <c r="H405" s="26">
        <v>0</v>
      </c>
      <c r="I405" s="26">
        <f>ROUND(ROUND(H405,2)*ROUND(G405,3),2)</f>
        <v>0</v>
      </c>
      <c r="O405">
        <f>(I405*21)/100</f>
        <v>0</v>
      </c>
      <c r="P405" t="s">
        <v>30</v>
      </c>
    </row>
    <row r="406" spans="1:16" x14ac:dyDescent="0.2">
      <c r="A406" s="27" t="s">
        <v>57</v>
      </c>
      <c r="E406" s="28" t="s">
        <v>854</v>
      </c>
    </row>
    <row r="407" spans="1:16" x14ac:dyDescent="0.2">
      <c r="A407" s="29" t="s">
        <v>59</v>
      </c>
      <c r="E407" s="30" t="s">
        <v>724</v>
      </c>
    </row>
    <row r="408" spans="1:16" ht="114.75" x14ac:dyDescent="0.2">
      <c r="A408" t="s">
        <v>61</v>
      </c>
      <c r="E408" s="28" t="s">
        <v>855</v>
      </c>
    </row>
    <row r="409" spans="1:16" x14ac:dyDescent="0.2">
      <c r="A409" s="17" t="s">
        <v>52</v>
      </c>
      <c r="B409" s="22" t="s">
        <v>986</v>
      </c>
      <c r="C409" s="22" t="s">
        <v>856</v>
      </c>
      <c r="D409" s="17" t="s">
        <v>54</v>
      </c>
      <c r="E409" s="23" t="s">
        <v>857</v>
      </c>
      <c r="F409" s="24" t="s">
        <v>113</v>
      </c>
      <c r="G409" s="25">
        <v>64</v>
      </c>
      <c r="H409" s="26">
        <v>0</v>
      </c>
      <c r="I409" s="26">
        <f>ROUND(ROUND(H409,2)*ROUND(G409,3),2)</f>
        <v>0</v>
      </c>
      <c r="O409">
        <f>(I409*21)/100</f>
        <v>0</v>
      </c>
      <c r="P409" t="s">
        <v>30</v>
      </c>
    </row>
    <row r="410" spans="1:16" x14ac:dyDescent="0.2">
      <c r="A410" s="27" t="s">
        <v>57</v>
      </c>
      <c r="E410" s="28" t="s">
        <v>858</v>
      </c>
    </row>
    <row r="411" spans="1:16" x14ac:dyDescent="0.2">
      <c r="A411" s="29" t="s">
        <v>59</v>
      </c>
      <c r="E411" s="30" t="s">
        <v>724</v>
      </c>
    </row>
    <row r="412" spans="1:16" ht="153" x14ac:dyDescent="0.2">
      <c r="A412" t="s">
        <v>61</v>
      </c>
      <c r="E412" s="28" t="s">
        <v>859</v>
      </c>
    </row>
    <row r="413" spans="1:16" x14ac:dyDescent="0.2">
      <c r="A413" s="17" t="s">
        <v>52</v>
      </c>
      <c r="B413" s="22" t="s">
        <v>987</v>
      </c>
      <c r="C413" s="22" t="s">
        <v>860</v>
      </c>
      <c r="D413" s="17" t="s">
        <v>54</v>
      </c>
      <c r="E413" s="23" t="s">
        <v>861</v>
      </c>
      <c r="F413" s="24" t="s">
        <v>862</v>
      </c>
      <c r="G413" s="25">
        <v>1</v>
      </c>
      <c r="H413" s="26">
        <v>0</v>
      </c>
      <c r="I413" s="26">
        <f>ROUND(ROUND(H413,2)*ROUND(G413,3),2)</f>
        <v>0</v>
      </c>
      <c r="O413">
        <f>(I413*21)/100</f>
        <v>0</v>
      </c>
      <c r="P413" t="s">
        <v>30</v>
      </c>
    </row>
    <row r="414" spans="1:16" x14ac:dyDescent="0.2">
      <c r="A414" s="27" t="s">
        <v>57</v>
      </c>
      <c r="E414" s="28" t="s">
        <v>863</v>
      </c>
    </row>
    <row r="415" spans="1:16" x14ac:dyDescent="0.2">
      <c r="A415" s="29" t="s">
        <v>59</v>
      </c>
      <c r="E415" s="30" t="s">
        <v>724</v>
      </c>
    </row>
    <row r="416" spans="1:16" ht="127.5" x14ac:dyDescent="0.2">
      <c r="A416" t="s">
        <v>61</v>
      </c>
      <c r="E416" s="28" t="s">
        <v>864</v>
      </c>
    </row>
    <row r="417" spans="1:16" x14ac:dyDescent="0.2">
      <c r="A417" s="17" t="s">
        <v>52</v>
      </c>
      <c r="B417" s="22" t="s">
        <v>988</v>
      </c>
      <c r="C417" s="22" t="s">
        <v>865</v>
      </c>
      <c r="D417" s="17" t="s">
        <v>54</v>
      </c>
      <c r="E417" s="23" t="s">
        <v>866</v>
      </c>
      <c r="F417" s="24" t="s">
        <v>113</v>
      </c>
      <c r="G417" s="25">
        <v>65</v>
      </c>
      <c r="H417" s="26">
        <v>0</v>
      </c>
      <c r="I417" s="26">
        <f>ROUND(ROUND(H417,2)*ROUND(G417,3),2)</f>
        <v>0</v>
      </c>
      <c r="O417">
        <f>(I417*21)/100</f>
        <v>0</v>
      </c>
      <c r="P417" t="s">
        <v>30</v>
      </c>
    </row>
    <row r="418" spans="1:16" x14ac:dyDescent="0.2">
      <c r="A418" s="27" t="s">
        <v>57</v>
      </c>
      <c r="E418" s="28" t="s">
        <v>989</v>
      </c>
    </row>
    <row r="419" spans="1:16" x14ac:dyDescent="0.2">
      <c r="A419" s="29" t="s">
        <v>59</v>
      </c>
      <c r="E419" s="30" t="s">
        <v>724</v>
      </c>
    </row>
    <row r="420" spans="1:16" ht="127.5" x14ac:dyDescent="0.2">
      <c r="A420" t="s">
        <v>61</v>
      </c>
      <c r="E420" s="28" t="s">
        <v>868</v>
      </c>
    </row>
    <row r="421" spans="1:16" x14ac:dyDescent="0.2">
      <c r="A421" s="17" t="s">
        <v>52</v>
      </c>
      <c r="B421" s="22" t="s">
        <v>990</v>
      </c>
      <c r="C421" s="22" t="s">
        <v>872</v>
      </c>
      <c r="D421" s="17" t="s">
        <v>54</v>
      </c>
      <c r="E421" s="23" t="s">
        <v>873</v>
      </c>
      <c r="F421" s="24" t="s">
        <v>71</v>
      </c>
      <c r="G421" s="25">
        <v>2</v>
      </c>
      <c r="H421" s="26">
        <v>0</v>
      </c>
      <c r="I421" s="26">
        <f>ROUND(ROUND(H421,2)*ROUND(G421,3),2)</f>
        <v>0</v>
      </c>
      <c r="O421">
        <f>(I421*21)/100</f>
        <v>0</v>
      </c>
      <c r="P421" t="s">
        <v>30</v>
      </c>
    </row>
    <row r="422" spans="1:16" x14ac:dyDescent="0.2">
      <c r="A422" s="27" t="s">
        <v>57</v>
      </c>
      <c r="E422" s="28" t="s">
        <v>874</v>
      </c>
    </row>
    <row r="423" spans="1:16" x14ac:dyDescent="0.2">
      <c r="A423" s="29" t="s">
        <v>59</v>
      </c>
      <c r="E423" s="30" t="s">
        <v>724</v>
      </c>
    </row>
    <row r="424" spans="1:16" ht="127.5" x14ac:dyDescent="0.2">
      <c r="A424" t="s">
        <v>61</v>
      </c>
      <c r="E424" s="28" t="s">
        <v>832</v>
      </c>
    </row>
    <row r="425" spans="1:16" x14ac:dyDescent="0.2">
      <c r="A425" s="17" t="s">
        <v>52</v>
      </c>
      <c r="B425" s="22" t="s">
        <v>991</v>
      </c>
      <c r="C425" s="22" t="s">
        <v>992</v>
      </c>
      <c r="D425" s="17" t="s">
        <v>54</v>
      </c>
      <c r="E425" s="23" t="s">
        <v>993</v>
      </c>
      <c r="F425" s="24" t="s">
        <v>71</v>
      </c>
      <c r="G425" s="25">
        <v>2</v>
      </c>
      <c r="H425" s="26">
        <v>0</v>
      </c>
      <c r="I425" s="26">
        <f>ROUND(ROUND(H425,2)*ROUND(G425,3),2)</f>
        <v>0</v>
      </c>
      <c r="O425">
        <f>(I425*21)/100</f>
        <v>0</v>
      </c>
      <c r="P425" t="s">
        <v>30</v>
      </c>
    </row>
    <row r="426" spans="1:16" x14ac:dyDescent="0.2">
      <c r="A426" s="27" t="s">
        <v>57</v>
      </c>
      <c r="E426" s="28" t="s">
        <v>871</v>
      </c>
    </row>
    <row r="427" spans="1:16" x14ac:dyDescent="0.2">
      <c r="A427" s="29" t="s">
        <v>59</v>
      </c>
      <c r="E427" s="30" t="s">
        <v>724</v>
      </c>
    </row>
    <row r="428" spans="1:16" ht="153" x14ac:dyDescent="0.2">
      <c r="A428" t="s">
        <v>61</v>
      </c>
      <c r="E428" s="28" t="s">
        <v>920</v>
      </c>
    </row>
    <row r="429" spans="1:16" x14ac:dyDescent="0.2">
      <c r="A429" s="17" t="s">
        <v>52</v>
      </c>
      <c r="B429" s="22" t="s">
        <v>994</v>
      </c>
      <c r="C429" s="22" t="s">
        <v>878</v>
      </c>
      <c r="D429" s="17" t="s">
        <v>54</v>
      </c>
      <c r="E429" s="23" t="s">
        <v>879</v>
      </c>
      <c r="F429" s="24" t="s">
        <v>71</v>
      </c>
      <c r="G429" s="25">
        <v>2</v>
      </c>
      <c r="H429" s="26">
        <v>0</v>
      </c>
      <c r="I429" s="26">
        <f>ROUND(ROUND(H429,2)*ROUND(G429,3),2)</f>
        <v>0</v>
      </c>
      <c r="O429">
        <f>(I429*21)/100</f>
        <v>0</v>
      </c>
      <c r="P429" t="s">
        <v>30</v>
      </c>
    </row>
    <row r="430" spans="1:16" x14ac:dyDescent="0.2">
      <c r="A430" s="27" t="s">
        <v>57</v>
      </c>
      <c r="E430" s="28" t="s">
        <v>877</v>
      </c>
    </row>
    <row r="431" spans="1:16" x14ac:dyDescent="0.2">
      <c r="A431" s="29" t="s">
        <v>59</v>
      </c>
      <c r="E431" s="30" t="s">
        <v>724</v>
      </c>
    </row>
    <row r="432" spans="1:16" ht="127.5" x14ac:dyDescent="0.2">
      <c r="A432" t="s">
        <v>61</v>
      </c>
      <c r="E432" s="28" t="s">
        <v>832</v>
      </c>
    </row>
    <row r="433" spans="1:16" x14ac:dyDescent="0.2">
      <c r="A433" s="17" t="s">
        <v>52</v>
      </c>
      <c r="B433" s="22" t="s">
        <v>995</v>
      </c>
      <c r="C433" s="22" t="s">
        <v>996</v>
      </c>
      <c r="D433" s="17" t="s">
        <v>54</v>
      </c>
      <c r="E433" s="23" t="s">
        <v>997</v>
      </c>
      <c r="F433" s="24" t="s">
        <v>71</v>
      </c>
      <c r="G433" s="25">
        <v>2</v>
      </c>
      <c r="H433" s="26">
        <v>0</v>
      </c>
      <c r="I433" s="26">
        <f>ROUND(ROUND(H433,2)*ROUND(G433,3),2)</f>
        <v>0</v>
      </c>
      <c r="O433">
        <f>(I433*21)/100</f>
        <v>0</v>
      </c>
      <c r="P433" t="s">
        <v>30</v>
      </c>
    </row>
    <row r="434" spans="1:16" x14ac:dyDescent="0.2">
      <c r="A434" s="27" t="s">
        <v>57</v>
      </c>
      <c r="E434" s="28" t="s">
        <v>877</v>
      </c>
    </row>
    <row r="435" spans="1:16" x14ac:dyDescent="0.2">
      <c r="A435" s="29" t="s">
        <v>59</v>
      </c>
      <c r="E435" s="30" t="s">
        <v>724</v>
      </c>
    </row>
    <row r="436" spans="1:16" ht="178.5" x14ac:dyDescent="0.2">
      <c r="A436" t="s">
        <v>61</v>
      </c>
      <c r="E436" s="28" t="s">
        <v>829</v>
      </c>
    </row>
    <row r="437" spans="1:16" x14ac:dyDescent="0.2">
      <c r="A437" s="17" t="s">
        <v>52</v>
      </c>
      <c r="B437" s="22" t="s">
        <v>998</v>
      </c>
      <c r="C437" s="22" t="s">
        <v>885</v>
      </c>
      <c r="D437" s="17" t="s">
        <v>54</v>
      </c>
      <c r="E437" s="23" t="s">
        <v>886</v>
      </c>
      <c r="F437" s="24" t="s">
        <v>71</v>
      </c>
      <c r="G437" s="25">
        <v>2</v>
      </c>
      <c r="H437" s="26">
        <v>0</v>
      </c>
      <c r="I437" s="26">
        <f>ROUND(ROUND(H437,2)*ROUND(G437,3),2)</f>
        <v>0</v>
      </c>
      <c r="O437">
        <f>(I437*21)/100</f>
        <v>0</v>
      </c>
      <c r="P437" t="s">
        <v>30</v>
      </c>
    </row>
    <row r="438" spans="1:16" x14ac:dyDescent="0.2">
      <c r="A438" s="27" t="s">
        <v>57</v>
      </c>
      <c r="E438" s="28" t="s">
        <v>999</v>
      </c>
    </row>
    <row r="439" spans="1:16" x14ac:dyDescent="0.2">
      <c r="A439" s="29" t="s">
        <v>59</v>
      </c>
      <c r="E439" s="30" t="s">
        <v>724</v>
      </c>
    </row>
    <row r="440" spans="1:16" ht="178.5" x14ac:dyDescent="0.2">
      <c r="A440" t="s">
        <v>61</v>
      </c>
      <c r="E440" s="28" t="s">
        <v>888</v>
      </c>
    </row>
    <row r="441" spans="1:16" x14ac:dyDescent="0.2">
      <c r="A441" s="17" t="s">
        <v>52</v>
      </c>
      <c r="B441" s="22" t="s">
        <v>1000</v>
      </c>
      <c r="C441" s="22" t="s">
        <v>889</v>
      </c>
      <c r="D441" s="17" t="s">
        <v>54</v>
      </c>
      <c r="E441" s="23" t="s">
        <v>890</v>
      </c>
      <c r="F441" s="24" t="s">
        <v>584</v>
      </c>
      <c r="G441" s="25">
        <v>2</v>
      </c>
      <c r="H441" s="26">
        <v>0</v>
      </c>
      <c r="I441" s="26">
        <f>ROUND(ROUND(H441,2)*ROUND(G441,3),2)</f>
        <v>0</v>
      </c>
      <c r="O441">
        <f>(I441*21)/100</f>
        <v>0</v>
      </c>
      <c r="P441" t="s">
        <v>30</v>
      </c>
    </row>
    <row r="442" spans="1:16" x14ac:dyDescent="0.2">
      <c r="A442" s="27" t="s">
        <v>57</v>
      </c>
      <c r="E442" s="28" t="s">
        <v>891</v>
      </c>
    </row>
    <row r="443" spans="1:16" x14ac:dyDescent="0.2">
      <c r="A443" s="29" t="s">
        <v>59</v>
      </c>
      <c r="E443" s="30" t="s">
        <v>724</v>
      </c>
    </row>
    <row r="444" spans="1:16" ht="127.5" x14ac:dyDescent="0.2">
      <c r="A444" t="s">
        <v>61</v>
      </c>
      <c r="E444" s="28" t="s">
        <v>892</v>
      </c>
    </row>
    <row r="445" spans="1:16" x14ac:dyDescent="0.2">
      <c r="A445" s="17" t="s">
        <v>52</v>
      </c>
      <c r="B445" s="22" t="s">
        <v>1001</v>
      </c>
      <c r="C445" s="22" t="s">
        <v>895</v>
      </c>
      <c r="D445" s="17" t="s">
        <v>54</v>
      </c>
      <c r="E445" s="23" t="s">
        <v>896</v>
      </c>
      <c r="F445" s="24" t="s">
        <v>71</v>
      </c>
      <c r="G445" s="25">
        <v>4</v>
      </c>
      <c r="H445" s="26">
        <v>0</v>
      </c>
      <c r="I445" s="26">
        <f>ROUND(ROUND(H445,2)*ROUND(G445,3),2)</f>
        <v>0</v>
      </c>
      <c r="O445">
        <f>(I445*21)/100</f>
        <v>0</v>
      </c>
      <c r="P445" t="s">
        <v>30</v>
      </c>
    </row>
    <row r="446" spans="1:16" ht="38.25" x14ac:dyDescent="0.2">
      <c r="A446" s="27" t="s">
        <v>57</v>
      </c>
      <c r="E446" s="28" t="s">
        <v>897</v>
      </c>
    </row>
    <row r="447" spans="1:16" x14ac:dyDescent="0.2">
      <c r="A447" s="29" t="s">
        <v>59</v>
      </c>
      <c r="E447" s="30" t="s">
        <v>724</v>
      </c>
    </row>
    <row r="448" spans="1:16" ht="140.25" x14ac:dyDescent="0.2">
      <c r="A448" t="s">
        <v>61</v>
      </c>
      <c r="E448" s="28" t="s">
        <v>898</v>
      </c>
    </row>
    <row r="449" spans="1:16" x14ac:dyDescent="0.2">
      <c r="A449" s="17" t="s">
        <v>52</v>
      </c>
      <c r="B449" s="22" t="s">
        <v>1002</v>
      </c>
      <c r="C449" s="22" t="s">
        <v>899</v>
      </c>
      <c r="D449" s="17" t="s">
        <v>54</v>
      </c>
      <c r="E449" s="23" t="s">
        <v>900</v>
      </c>
      <c r="F449" s="24" t="s">
        <v>71</v>
      </c>
      <c r="G449" s="25">
        <v>4</v>
      </c>
      <c r="H449" s="26">
        <v>0</v>
      </c>
      <c r="I449" s="26">
        <f>ROUND(ROUND(H449,2)*ROUND(G449,3),2)</f>
        <v>0</v>
      </c>
      <c r="O449">
        <f>(I449*21)/100</f>
        <v>0</v>
      </c>
      <c r="P449" t="s">
        <v>30</v>
      </c>
    </row>
    <row r="450" spans="1:16" ht="38.25" x14ac:dyDescent="0.2">
      <c r="A450" s="27" t="s">
        <v>57</v>
      </c>
      <c r="E450" s="28" t="s">
        <v>901</v>
      </c>
    </row>
    <row r="451" spans="1:16" x14ac:dyDescent="0.2">
      <c r="A451" s="29" t="s">
        <v>59</v>
      </c>
      <c r="E451" s="30" t="s">
        <v>724</v>
      </c>
    </row>
    <row r="452" spans="1:16" ht="140.25" x14ac:dyDescent="0.2">
      <c r="A452" t="s">
        <v>61</v>
      </c>
      <c r="E452" s="28" t="s">
        <v>898</v>
      </c>
    </row>
    <row r="453" spans="1:16" x14ac:dyDescent="0.2">
      <c r="A453" s="17" t="s">
        <v>52</v>
      </c>
      <c r="B453" s="22" t="s">
        <v>1003</v>
      </c>
      <c r="C453" s="22" t="s">
        <v>903</v>
      </c>
      <c r="D453" s="17" t="s">
        <v>54</v>
      </c>
      <c r="E453" s="23" t="s">
        <v>904</v>
      </c>
      <c r="F453" s="24" t="s">
        <v>71</v>
      </c>
      <c r="G453" s="25">
        <v>4</v>
      </c>
      <c r="H453" s="26">
        <v>0</v>
      </c>
      <c r="I453" s="26">
        <f>ROUND(ROUND(H453,2)*ROUND(G453,3),2)</f>
        <v>0</v>
      </c>
      <c r="O453">
        <f>(I453*21)/100</f>
        <v>0</v>
      </c>
      <c r="P453" t="s">
        <v>30</v>
      </c>
    </row>
    <row r="454" spans="1:16" ht="38.25" x14ac:dyDescent="0.2">
      <c r="A454" s="27" t="s">
        <v>57</v>
      </c>
      <c r="E454" s="28" t="s">
        <v>905</v>
      </c>
    </row>
    <row r="455" spans="1:16" x14ac:dyDescent="0.2">
      <c r="A455" s="29" t="s">
        <v>59</v>
      </c>
      <c r="E455" s="30" t="s">
        <v>724</v>
      </c>
    </row>
    <row r="456" spans="1:16" ht="140.25" x14ac:dyDescent="0.2">
      <c r="A456" t="s">
        <v>61</v>
      </c>
      <c r="E456" s="28" t="s">
        <v>898</v>
      </c>
    </row>
    <row r="457" spans="1:16" x14ac:dyDescent="0.2">
      <c r="A457" s="17" t="s">
        <v>52</v>
      </c>
      <c r="B457" s="22" t="s">
        <v>1004</v>
      </c>
      <c r="C457" s="22" t="s">
        <v>906</v>
      </c>
      <c r="D457" s="17" t="s">
        <v>54</v>
      </c>
      <c r="E457" s="23" t="s">
        <v>907</v>
      </c>
      <c r="F457" s="24" t="s">
        <v>71</v>
      </c>
      <c r="G457" s="25">
        <v>4</v>
      </c>
      <c r="H457" s="26">
        <v>0</v>
      </c>
      <c r="I457" s="26">
        <f>ROUND(ROUND(H457,2)*ROUND(G457,3),2)</f>
        <v>0</v>
      </c>
      <c r="O457">
        <f>(I457*21)/100</f>
        <v>0</v>
      </c>
      <c r="P457" t="s">
        <v>30</v>
      </c>
    </row>
    <row r="458" spans="1:16" ht="38.25" x14ac:dyDescent="0.2">
      <c r="A458" s="27" t="s">
        <v>57</v>
      </c>
      <c r="E458" s="28" t="s">
        <v>908</v>
      </c>
    </row>
    <row r="459" spans="1:16" x14ac:dyDescent="0.2">
      <c r="A459" s="29" t="s">
        <v>59</v>
      </c>
      <c r="E459" s="30" t="s">
        <v>724</v>
      </c>
    </row>
    <row r="460" spans="1:16" ht="140.25" x14ac:dyDescent="0.2">
      <c r="A460" t="s">
        <v>61</v>
      </c>
      <c r="E460" s="28" t="s">
        <v>898</v>
      </c>
    </row>
    <row r="461" spans="1:16" x14ac:dyDescent="0.2">
      <c r="A461" s="17" t="s">
        <v>52</v>
      </c>
      <c r="B461" s="22" t="s">
        <v>1005</v>
      </c>
      <c r="C461" s="22" t="s">
        <v>909</v>
      </c>
      <c r="D461" s="17" t="s">
        <v>54</v>
      </c>
      <c r="E461" s="23" t="s">
        <v>910</v>
      </c>
      <c r="F461" s="24" t="s">
        <v>71</v>
      </c>
      <c r="G461" s="25">
        <v>2</v>
      </c>
      <c r="H461" s="26">
        <v>0</v>
      </c>
      <c r="I461" s="26">
        <f>ROUND(ROUND(H461,2)*ROUND(G461,3),2)</f>
        <v>0</v>
      </c>
      <c r="O461">
        <f>(I461*21)/100</f>
        <v>0</v>
      </c>
      <c r="P461" t="s">
        <v>30</v>
      </c>
    </row>
    <row r="462" spans="1:16" x14ac:dyDescent="0.2">
      <c r="A462" s="27" t="s">
        <v>57</v>
      </c>
      <c r="E462" s="28" t="s">
        <v>911</v>
      </c>
    </row>
    <row r="463" spans="1:16" x14ac:dyDescent="0.2">
      <c r="A463" s="29" t="s">
        <v>59</v>
      </c>
      <c r="E463" s="30" t="s">
        <v>724</v>
      </c>
    </row>
    <row r="464" spans="1:16" ht="178.5" x14ac:dyDescent="0.2">
      <c r="A464" t="s">
        <v>61</v>
      </c>
      <c r="E464" s="28" t="s">
        <v>829</v>
      </c>
    </row>
    <row r="465" spans="1:16" x14ac:dyDescent="0.2">
      <c r="A465" s="17" t="s">
        <v>52</v>
      </c>
      <c r="B465" s="22" t="s">
        <v>1006</v>
      </c>
      <c r="C465" s="22" t="s">
        <v>912</v>
      </c>
      <c r="D465" s="17" t="s">
        <v>54</v>
      </c>
      <c r="E465" s="23" t="s">
        <v>913</v>
      </c>
      <c r="F465" s="24" t="s">
        <v>71</v>
      </c>
      <c r="G465" s="25">
        <v>2</v>
      </c>
      <c r="H465" s="26">
        <v>0</v>
      </c>
      <c r="I465" s="26">
        <f>ROUND(ROUND(H465,2)*ROUND(G465,3),2)</f>
        <v>0</v>
      </c>
      <c r="O465">
        <f>(I465*21)/100</f>
        <v>0</v>
      </c>
      <c r="P465" t="s">
        <v>30</v>
      </c>
    </row>
    <row r="466" spans="1:16" x14ac:dyDescent="0.2">
      <c r="A466" s="27" t="s">
        <v>57</v>
      </c>
      <c r="E466" s="28" t="s">
        <v>914</v>
      </c>
    </row>
    <row r="467" spans="1:16" x14ac:dyDescent="0.2">
      <c r="A467" s="29" t="s">
        <v>59</v>
      </c>
      <c r="E467" s="30" t="s">
        <v>724</v>
      </c>
    </row>
    <row r="468" spans="1:16" ht="178.5" x14ac:dyDescent="0.2">
      <c r="A468" t="s">
        <v>61</v>
      </c>
      <c r="E468" s="28" t="s">
        <v>888</v>
      </c>
    </row>
    <row r="469" spans="1:16" x14ac:dyDescent="0.2">
      <c r="A469" s="17" t="s">
        <v>52</v>
      </c>
      <c r="B469" s="22" t="s">
        <v>1007</v>
      </c>
      <c r="C469" s="22" t="s">
        <v>915</v>
      </c>
      <c r="D469" s="17" t="s">
        <v>54</v>
      </c>
      <c r="E469" s="23" t="s">
        <v>916</v>
      </c>
      <c r="F469" s="24" t="s">
        <v>71</v>
      </c>
      <c r="G469" s="25">
        <v>1</v>
      </c>
      <c r="H469" s="26">
        <v>0</v>
      </c>
      <c r="I469" s="26">
        <f>ROUND(ROUND(H469,2)*ROUND(G469,3),2)</f>
        <v>0</v>
      </c>
      <c r="O469">
        <f>(I469*21)/100</f>
        <v>0</v>
      </c>
      <c r="P469" t="s">
        <v>30</v>
      </c>
    </row>
    <row r="470" spans="1:16" x14ac:dyDescent="0.2">
      <c r="A470" s="27" t="s">
        <v>57</v>
      </c>
      <c r="E470" s="28" t="s">
        <v>917</v>
      </c>
    </row>
    <row r="471" spans="1:16" x14ac:dyDescent="0.2">
      <c r="A471" s="29" t="s">
        <v>59</v>
      </c>
      <c r="E471" s="30" t="s">
        <v>724</v>
      </c>
    </row>
    <row r="472" spans="1:16" ht="178.5" x14ac:dyDescent="0.2">
      <c r="A472" t="s">
        <v>61</v>
      </c>
      <c r="E472" s="28" t="s">
        <v>888</v>
      </c>
    </row>
    <row r="473" spans="1:16" x14ac:dyDescent="0.2">
      <c r="A473" s="17" t="s">
        <v>52</v>
      </c>
      <c r="B473" s="22" t="s">
        <v>1008</v>
      </c>
      <c r="C473" s="22" t="s">
        <v>918</v>
      </c>
      <c r="D473" s="17" t="s">
        <v>54</v>
      </c>
      <c r="E473" s="23" t="s">
        <v>919</v>
      </c>
      <c r="F473" s="24" t="s">
        <v>71</v>
      </c>
      <c r="G473" s="25">
        <v>1</v>
      </c>
      <c r="H473" s="26">
        <v>0</v>
      </c>
      <c r="I473" s="26">
        <f>ROUND(ROUND(H473,2)*ROUND(G473,3),2)</f>
        <v>0</v>
      </c>
      <c r="O473">
        <f>(I473*21)/100</f>
        <v>0</v>
      </c>
      <c r="P473" t="s">
        <v>30</v>
      </c>
    </row>
    <row r="474" spans="1:16" x14ac:dyDescent="0.2">
      <c r="A474" s="27" t="s">
        <v>57</v>
      </c>
      <c r="E474" s="28" t="s">
        <v>917</v>
      </c>
    </row>
    <row r="475" spans="1:16" x14ac:dyDescent="0.2">
      <c r="A475" s="29" t="s">
        <v>59</v>
      </c>
      <c r="E475" s="30" t="s">
        <v>724</v>
      </c>
    </row>
    <row r="476" spans="1:16" ht="153" x14ac:dyDescent="0.2">
      <c r="A476" t="s">
        <v>61</v>
      </c>
      <c r="E476" s="28" t="s">
        <v>920</v>
      </c>
    </row>
    <row r="477" spans="1:16" x14ac:dyDescent="0.2">
      <c r="A477" s="17" t="s">
        <v>52</v>
      </c>
      <c r="B477" s="22" t="s">
        <v>1009</v>
      </c>
      <c r="C477" s="22" t="s">
        <v>921</v>
      </c>
      <c r="D477" s="17" t="s">
        <v>54</v>
      </c>
      <c r="E477" s="23" t="s">
        <v>922</v>
      </c>
      <c r="F477" s="24" t="s">
        <v>71</v>
      </c>
      <c r="G477" s="25">
        <v>10</v>
      </c>
      <c r="H477" s="26">
        <v>0</v>
      </c>
      <c r="I477" s="26">
        <f>ROUND(ROUND(H477,2)*ROUND(G477,3),2)</f>
        <v>0</v>
      </c>
      <c r="O477">
        <f>(I477*21)/100</f>
        <v>0</v>
      </c>
      <c r="P477" t="s">
        <v>30</v>
      </c>
    </row>
    <row r="478" spans="1:16" x14ac:dyDescent="0.2">
      <c r="A478" s="27" t="s">
        <v>57</v>
      </c>
      <c r="E478" s="28" t="s">
        <v>923</v>
      </c>
    </row>
    <row r="479" spans="1:16" x14ac:dyDescent="0.2">
      <c r="A479" s="29" t="s">
        <v>59</v>
      </c>
      <c r="E479" s="30" t="s">
        <v>724</v>
      </c>
    </row>
    <row r="480" spans="1:16" ht="140.25" x14ac:dyDescent="0.2">
      <c r="A480" t="s">
        <v>61</v>
      </c>
      <c r="E480" s="28" t="s">
        <v>924</v>
      </c>
    </row>
    <row r="481" spans="1:18" ht="25.5" x14ac:dyDescent="0.2">
      <c r="A481" s="17" t="s">
        <v>52</v>
      </c>
      <c r="B481" s="22" t="s">
        <v>1010</v>
      </c>
      <c r="C481" s="22" t="s">
        <v>925</v>
      </c>
      <c r="D481" s="17" t="s">
        <v>54</v>
      </c>
      <c r="E481" s="23" t="s">
        <v>926</v>
      </c>
      <c r="F481" s="24" t="s">
        <v>71</v>
      </c>
      <c r="G481" s="25">
        <v>10</v>
      </c>
      <c r="H481" s="26">
        <v>0</v>
      </c>
      <c r="I481" s="26">
        <f>ROUND(ROUND(H481,2)*ROUND(G481,3),2)</f>
        <v>0</v>
      </c>
      <c r="O481">
        <f>(I481*21)/100</f>
        <v>0</v>
      </c>
      <c r="P481" t="s">
        <v>30</v>
      </c>
    </row>
    <row r="482" spans="1:18" x14ac:dyDescent="0.2">
      <c r="A482" s="27" t="s">
        <v>57</v>
      </c>
      <c r="E482" s="28" t="s">
        <v>923</v>
      </c>
    </row>
    <row r="483" spans="1:18" x14ac:dyDescent="0.2">
      <c r="A483" s="29" t="s">
        <v>59</v>
      </c>
      <c r="E483" s="30" t="s">
        <v>724</v>
      </c>
    </row>
    <row r="484" spans="1:18" ht="63.75" x14ac:dyDescent="0.2">
      <c r="A484" t="s">
        <v>61</v>
      </c>
      <c r="E484" s="28" t="s">
        <v>927</v>
      </c>
    </row>
    <row r="485" spans="1:18" ht="25.5" x14ac:dyDescent="0.2">
      <c r="A485" s="17" t="s">
        <v>52</v>
      </c>
      <c r="B485" s="22" t="s">
        <v>1011</v>
      </c>
      <c r="C485" s="22" t="s">
        <v>928</v>
      </c>
      <c r="D485" s="17" t="s">
        <v>54</v>
      </c>
      <c r="E485" s="23" t="s">
        <v>929</v>
      </c>
      <c r="F485" s="24" t="s">
        <v>71</v>
      </c>
      <c r="G485" s="25">
        <v>10</v>
      </c>
      <c r="H485" s="26">
        <v>0</v>
      </c>
      <c r="I485" s="26">
        <f>ROUND(ROUND(H485,2)*ROUND(G485,3),2)</f>
        <v>0</v>
      </c>
      <c r="O485">
        <f>(I485*21)/100</f>
        <v>0</v>
      </c>
      <c r="P485" t="s">
        <v>30</v>
      </c>
    </row>
    <row r="486" spans="1:18" x14ac:dyDescent="0.2">
      <c r="A486" s="27" t="s">
        <v>57</v>
      </c>
      <c r="E486" s="28" t="s">
        <v>923</v>
      </c>
    </row>
    <row r="487" spans="1:18" x14ac:dyDescent="0.2">
      <c r="A487" s="29" t="s">
        <v>59</v>
      </c>
      <c r="E487" s="30" t="s">
        <v>724</v>
      </c>
    </row>
    <row r="488" spans="1:18" ht="127.5" x14ac:dyDescent="0.2">
      <c r="A488" t="s">
        <v>61</v>
      </c>
      <c r="E488" s="28" t="s">
        <v>864</v>
      </c>
    </row>
    <row r="489" spans="1:18" x14ac:dyDescent="0.2">
      <c r="A489" s="17" t="s">
        <v>52</v>
      </c>
      <c r="B489" s="22" t="s">
        <v>1012</v>
      </c>
      <c r="C489" s="22" t="s">
        <v>930</v>
      </c>
      <c r="D489" s="17" t="s">
        <v>54</v>
      </c>
      <c r="E489" s="23" t="s">
        <v>931</v>
      </c>
      <c r="F489" s="24" t="s">
        <v>932</v>
      </c>
      <c r="G489" s="25">
        <v>36</v>
      </c>
      <c r="H489" s="26">
        <v>0</v>
      </c>
      <c r="I489" s="26">
        <f>ROUND(ROUND(H489,2)*ROUND(G489,3),2)</f>
        <v>0</v>
      </c>
      <c r="O489">
        <f>(I489*21)/100</f>
        <v>0</v>
      </c>
      <c r="P489" t="s">
        <v>30</v>
      </c>
    </row>
    <row r="490" spans="1:18" x14ac:dyDescent="0.2">
      <c r="A490" s="27" t="s">
        <v>57</v>
      </c>
      <c r="E490" s="28" t="s">
        <v>933</v>
      </c>
    </row>
    <row r="491" spans="1:18" x14ac:dyDescent="0.2">
      <c r="A491" s="29" t="s">
        <v>59</v>
      </c>
      <c r="E491" s="30" t="s">
        <v>724</v>
      </c>
    </row>
    <row r="492" spans="1:18" ht="153" x14ac:dyDescent="0.2">
      <c r="A492" t="s">
        <v>61</v>
      </c>
      <c r="E492" s="28" t="s">
        <v>934</v>
      </c>
    </row>
    <row r="493" spans="1:18" ht="12.75" customHeight="1" x14ac:dyDescent="0.2">
      <c r="A493" s="2" t="s">
        <v>50</v>
      </c>
      <c r="B493" s="2"/>
      <c r="C493" s="31" t="s">
        <v>1013</v>
      </c>
      <c r="D493" s="2"/>
      <c r="E493" s="20" t="s">
        <v>1014</v>
      </c>
      <c r="F493" s="2"/>
      <c r="G493" s="2"/>
      <c r="H493" s="2"/>
      <c r="I493" s="32">
        <f>0+Q493</f>
        <v>0</v>
      </c>
      <c r="O493">
        <f>0+R493</f>
        <v>0</v>
      </c>
      <c r="Q493">
        <f>0+I494+I498+I502+I506+I510+I514+I518+I522+I526+I530+I534+I538+I542+I546</f>
        <v>0</v>
      </c>
      <c r="R493">
        <f>0+O494+O498+O502+O506+O510+O514+O518+O522+O526+O530+O534+O538+O542+O546</f>
        <v>0</v>
      </c>
    </row>
    <row r="494" spans="1:18" x14ac:dyDescent="0.2">
      <c r="A494" s="17" t="s">
        <v>52</v>
      </c>
      <c r="B494" s="22" t="s">
        <v>1015</v>
      </c>
      <c r="C494" s="22" t="s">
        <v>937</v>
      </c>
      <c r="D494" s="17" t="s">
        <v>54</v>
      </c>
      <c r="E494" s="23" t="s">
        <v>938</v>
      </c>
      <c r="F494" s="24" t="s">
        <v>939</v>
      </c>
      <c r="G494" s="25">
        <v>4.399</v>
      </c>
      <c r="H494" s="26">
        <v>0</v>
      </c>
      <c r="I494" s="26">
        <f>ROUND(ROUND(H494,2)*ROUND(G494,3),2)</f>
        <v>0</v>
      </c>
      <c r="O494">
        <f>(I494*21)/100</f>
        <v>0</v>
      </c>
      <c r="P494" t="s">
        <v>30</v>
      </c>
    </row>
    <row r="495" spans="1:18" ht="114.75" x14ac:dyDescent="0.2">
      <c r="A495" s="27" t="s">
        <v>57</v>
      </c>
      <c r="E495" s="28" t="s">
        <v>1016</v>
      </c>
    </row>
    <row r="496" spans="1:18" x14ac:dyDescent="0.2">
      <c r="A496" s="29" t="s">
        <v>59</v>
      </c>
      <c r="E496" s="30" t="s">
        <v>724</v>
      </c>
    </row>
    <row r="497" spans="1:16" ht="76.5" x14ac:dyDescent="0.2">
      <c r="A497" t="s">
        <v>61</v>
      </c>
      <c r="E497" s="28" t="s">
        <v>941</v>
      </c>
    </row>
    <row r="498" spans="1:16" x14ac:dyDescent="0.2">
      <c r="A498" s="17" t="s">
        <v>52</v>
      </c>
      <c r="B498" s="22" t="s">
        <v>1017</v>
      </c>
      <c r="C498" s="22" t="s">
        <v>942</v>
      </c>
      <c r="D498" s="17" t="s">
        <v>54</v>
      </c>
      <c r="E498" s="23" t="s">
        <v>943</v>
      </c>
      <c r="F498" s="24" t="s">
        <v>939</v>
      </c>
      <c r="G498" s="25">
        <v>15.936</v>
      </c>
      <c r="H498" s="26">
        <v>0</v>
      </c>
      <c r="I498" s="26">
        <f>ROUND(ROUND(H498,2)*ROUND(G498,3),2)</f>
        <v>0</v>
      </c>
      <c r="O498">
        <f>(I498*21)/100</f>
        <v>0</v>
      </c>
      <c r="P498" t="s">
        <v>30</v>
      </c>
    </row>
    <row r="499" spans="1:16" ht="63.75" x14ac:dyDescent="0.2">
      <c r="A499" s="27" t="s">
        <v>57</v>
      </c>
      <c r="E499" s="28" t="s">
        <v>1018</v>
      </c>
    </row>
    <row r="500" spans="1:16" x14ac:dyDescent="0.2">
      <c r="A500" s="29" t="s">
        <v>59</v>
      </c>
      <c r="E500" s="30" t="s">
        <v>724</v>
      </c>
    </row>
    <row r="501" spans="1:16" ht="76.5" x14ac:dyDescent="0.2">
      <c r="A501" t="s">
        <v>61</v>
      </c>
      <c r="E501" s="28" t="s">
        <v>941</v>
      </c>
    </row>
    <row r="502" spans="1:16" x14ac:dyDescent="0.2">
      <c r="A502" s="17" t="s">
        <v>52</v>
      </c>
      <c r="B502" s="22" t="s">
        <v>1019</v>
      </c>
      <c r="C502" s="22" t="s">
        <v>945</v>
      </c>
      <c r="D502" s="17" t="s">
        <v>54</v>
      </c>
      <c r="E502" s="23" t="s">
        <v>946</v>
      </c>
      <c r="F502" s="24" t="s">
        <v>939</v>
      </c>
      <c r="G502" s="25">
        <v>4.399</v>
      </c>
      <c r="H502" s="26">
        <v>0</v>
      </c>
      <c r="I502" s="26">
        <f>ROUND(ROUND(H502,2)*ROUND(G502,3),2)</f>
        <v>0</v>
      </c>
      <c r="O502">
        <f>(I502*21)/100</f>
        <v>0</v>
      </c>
      <c r="P502" t="s">
        <v>30</v>
      </c>
    </row>
    <row r="503" spans="1:16" ht="114.75" x14ac:dyDescent="0.2">
      <c r="A503" s="27" t="s">
        <v>57</v>
      </c>
      <c r="E503" s="28" t="s">
        <v>1016</v>
      </c>
    </row>
    <row r="504" spans="1:16" x14ac:dyDescent="0.2">
      <c r="A504" s="29" t="s">
        <v>59</v>
      </c>
      <c r="E504" s="30" t="s">
        <v>724</v>
      </c>
    </row>
    <row r="505" spans="1:16" ht="204" x14ac:dyDescent="0.2">
      <c r="A505" t="s">
        <v>61</v>
      </c>
      <c r="E505" s="28" t="s">
        <v>947</v>
      </c>
    </row>
    <row r="506" spans="1:16" x14ac:dyDescent="0.2">
      <c r="A506" s="17" t="s">
        <v>52</v>
      </c>
      <c r="B506" s="22" t="s">
        <v>1020</v>
      </c>
      <c r="C506" s="22" t="s">
        <v>948</v>
      </c>
      <c r="D506" s="17" t="s">
        <v>54</v>
      </c>
      <c r="E506" s="23" t="s">
        <v>949</v>
      </c>
      <c r="F506" s="24" t="s">
        <v>939</v>
      </c>
      <c r="G506" s="25">
        <v>5.83</v>
      </c>
      <c r="H506" s="26">
        <v>0</v>
      </c>
      <c r="I506" s="26">
        <f>ROUND(ROUND(H506,2)*ROUND(G506,3),2)</f>
        <v>0</v>
      </c>
      <c r="O506">
        <f>(I506*21)/100</f>
        <v>0</v>
      </c>
      <c r="P506" t="s">
        <v>30</v>
      </c>
    </row>
    <row r="507" spans="1:16" ht="114.75" x14ac:dyDescent="0.2">
      <c r="A507" s="27" t="s">
        <v>57</v>
      </c>
      <c r="E507" s="28" t="s">
        <v>940</v>
      </c>
    </row>
    <row r="508" spans="1:16" x14ac:dyDescent="0.2">
      <c r="A508" s="29" t="s">
        <v>59</v>
      </c>
      <c r="E508" s="30" t="s">
        <v>724</v>
      </c>
    </row>
    <row r="509" spans="1:16" ht="140.25" x14ac:dyDescent="0.2">
      <c r="A509" t="s">
        <v>61</v>
      </c>
      <c r="E509" s="28" t="s">
        <v>951</v>
      </c>
    </row>
    <row r="510" spans="1:16" x14ac:dyDescent="0.2">
      <c r="A510" s="17" t="s">
        <v>52</v>
      </c>
      <c r="B510" s="22" t="s">
        <v>1021</v>
      </c>
      <c r="C510" s="22" t="s">
        <v>952</v>
      </c>
      <c r="D510" s="17" t="s">
        <v>54</v>
      </c>
      <c r="E510" s="23" t="s">
        <v>953</v>
      </c>
      <c r="F510" s="24" t="s">
        <v>939</v>
      </c>
      <c r="G510" s="25">
        <v>15.936</v>
      </c>
      <c r="H510" s="26">
        <v>0</v>
      </c>
      <c r="I510" s="26">
        <f>ROUND(ROUND(H510,2)*ROUND(G510,3),2)</f>
        <v>0</v>
      </c>
      <c r="O510">
        <f>(I510*21)/100</f>
        <v>0</v>
      </c>
      <c r="P510" t="s">
        <v>30</v>
      </c>
    </row>
    <row r="511" spans="1:16" ht="63.75" x14ac:dyDescent="0.2">
      <c r="A511" s="27" t="s">
        <v>57</v>
      </c>
      <c r="E511" s="28" t="s">
        <v>1018</v>
      </c>
    </row>
    <row r="512" spans="1:16" x14ac:dyDescent="0.2">
      <c r="A512" s="29" t="s">
        <v>59</v>
      </c>
      <c r="E512" s="30" t="s">
        <v>724</v>
      </c>
    </row>
    <row r="513" spans="1:16" ht="204" x14ac:dyDescent="0.2">
      <c r="A513" t="s">
        <v>61</v>
      </c>
      <c r="E513" s="28" t="s">
        <v>947</v>
      </c>
    </row>
    <row r="514" spans="1:16" x14ac:dyDescent="0.2">
      <c r="A514" s="17" t="s">
        <v>52</v>
      </c>
      <c r="B514" s="22" t="s">
        <v>1022</v>
      </c>
      <c r="C514" s="22" t="s">
        <v>955</v>
      </c>
      <c r="D514" s="17" t="s">
        <v>54</v>
      </c>
      <c r="E514" s="23" t="s">
        <v>956</v>
      </c>
      <c r="F514" s="24" t="s">
        <v>939</v>
      </c>
      <c r="G514" s="25">
        <v>21.12</v>
      </c>
      <c r="H514" s="26">
        <v>0</v>
      </c>
      <c r="I514" s="26">
        <f>ROUND(ROUND(H514,2)*ROUND(G514,3),2)</f>
        <v>0</v>
      </c>
      <c r="O514">
        <f>(I514*21)/100</f>
        <v>0</v>
      </c>
      <c r="P514" t="s">
        <v>30</v>
      </c>
    </row>
    <row r="515" spans="1:16" ht="63.75" x14ac:dyDescent="0.2">
      <c r="A515" s="27" t="s">
        <v>57</v>
      </c>
      <c r="E515" s="28" t="s">
        <v>954</v>
      </c>
    </row>
    <row r="516" spans="1:16" x14ac:dyDescent="0.2">
      <c r="A516" s="29" t="s">
        <v>59</v>
      </c>
      <c r="E516" s="30" t="s">
        <v>724</v>
      </c>
    </row>
    <row r="517" spans="1:16" ht="140.25" x14ac:dyDescent="0.2">
      <c r="A517" t="s">
        <v>61</v>
      </c>
      <c r="E517" s="28" t="s">
        <v>951</v>
      </c>
    </row>
    <row r="518" spans="1:16" ht="25.5" x14ac:dyDescent="0.2">
      <c r="A518" s="17" t="s">
        <v>52</v>
      </c>
      <c r="B518" s="22" t="s">
        <v>1023</v>
      </c>
      <c r="C518" s="22" t="s">
        <v>958</v>
      </c>
      <c r="D518" s="17" t="s">
        <v>54</v>
      </c>
      <c r="E518" s="23" t="s">
        <v>959</v>
      </c>
      <c r="F518" s="24" t="s">
        <v>71</v>
      </c>
      <c r="G518" s="25">
        <v>20</v>
      </c>
      <c r="H518" s="26">
        <v>0</v>
      </c>
      <c r="I518" s="26">
        <f>ROUND(ROUND(H518,2)*ROUND(G518,3),2)</f>
        <v>0</v>
      </c>
      <c r="O518">
        <f>(I518*21)/100</f>
        <v>0</v>
      </c>
      <c r="P518" t="s">
        <v>30</v>
      </c>
    </row>
    <row r="519" spans="1:16" x14ac:dyDescent="0.2">
      <c r="A519" s="27" t="s">
        <v>57</v>
      </c>
      <c r="E519" s="28" t="s">
        <v>960</v>
      </c>
    </row>
    <row r="520" spans="1:16" x14ac:dyDescent="0.2">
      <c r="A520" s="29" t="s">
        <v>59</v>
      </c>
      <c r="E520" s="30" t="s">
        <v>724</v>
      </c>
    </row>
    <row r="521" spans="1:16" ht="140.25" x14ac:dyDescent="0.2">
      <c r="A521" t="s">
        <v>61</v>
      </c>
      <c r="E521" s="28" t="s">
        <v>961</v>
      </c>
    </row>
    <row r="522" spans="1:16" ht="25.5" x14ac:dyDescent="0.2">
      <c r="A522" s="17" t="s">
        <v>52</v>
      </c>
      <c r="B522" s="22" t="s">
        <v>1024</v>
      </c>
      <c r="C522" s="22" t="s">
        <v>962</v>
      </c>
      <c r="D522" s="17" t="s">
        <v>54</v>
      </c>
      <c r="E522" s="23" t="s">
        <v>963</v>
      </c>
      <c r="F522" s="24" t="s">
        <v>71</v>
      </c>
      <c r="G522" s="25">
        <v>12</v>
      </c>
      <c r="H522" s="26">
        <v>0</v>
      </c>
      <c r="I522" s="26">
        <f>ROUND(ROUND(H522,2)*ROUND(G522,3),2)</f>
        <v>0</v>
      </c>
      <c r="O522">
        <f>(I522*21)/100</f>
        <v>0</v>
      </c>
      <c r="P522" t="s">
        <v>30</v>
      </c>
    </row>
    <row r="523" spans="1:16" x14ac:dyDescent="0.2">
      <c r="A523" s="27" t="s">
        <v>57</v>
      </c>
      <c r="E523" s="28" t="s">
        <v>964</v>
      </c>
    </row>
    <row r="524" spans="1:16" x14ac:dyDescent="0.2">
      <c r="A524" s="29" t="s">
        <v>59</v>
      </c>
      <c r="E524" s="30" t="s">
        <v>724</v>
      </c>
    </row>
    <row r="525" spans="1:16" ht="140.25" x14ac:dyDescent="0.2">
      <c r="A525" t="s">
        <v>61</v>
      </c>
      <c r="E525" s="28" t="s">
        <v>965</v>
      </c>
    </row>
    <row r="526" spans="1:16" x14ac:dyDescent="0.2">
      <c r="A526" s="17" t="s">
        <v>52</v>
      </c>
      <c r="B526" s="22" t="s">
        <v>1025</v>
      </c>
      <c r="C526" s="22" t="s">
        <v>966</v>
      </c>
      <c r="D526" s="17" t="s">
        <v>54</v>
      </c>
      <c r="E526" s="23" t="s">
        <v>967</v>
      </c>
      <c r="F526" s="24" t="s">
        <v>71</v>
      </c>
      <c r="G526" s="25">
        <v>32</v>
      </c>
      <c r="H526" s="26">
        <v>0</v>
      </c>
      <c r="I526" s="26">
        <f>ROUND(ROUND(H526,2)*ROUND(G526,3),2)</f>
        <v>0</v>
      </c>
      <c r="O526">
        <f>(I526*21)/100</f>
        <v>0</v>
      </c>
      <c r="P526" t="s">
        <v>30</v>
      </c>
    </row>
    <row r="527" spans="1:16" x14ac:dyDescent="0.2">
      <c r="A527" s="27" t="s">
        <v>57</v>
      </c>
      <c r="E527" s="28" t="s">
        <v>968</v>
      </c>
    </row>
    <row r="528" spans="1:16" x14ac:dyDescent="0.2">
      <c r="A528" s="29" t="s">
        <v>59</v>
      </c>
      <c r="E528" s="30" t="s">
        <v>724</v>
      </c>
    </row>
    <row r="529" spans="1:16" ht="102" x14ac:dyDescent="0.2">
      <c r="A529" t="s">
        <v>61</v>
      </c>
      <c r="E529" s="28" t="s">
        <v>969</v>
      </c>
    </row>
    <row r="530" spans="1:16" x14ac:dyDescent="0.2">
      <c r="A530" s="17" t="s">
        <v>52</v>
      </c>
      <c r="B530" s="22" t="s">
        <v>1026</v>
      </c>
      <c r="C530" s="22" t="s">
        <v>970</v>
      </c>
      <c r="D530" s="17" t="s">
        <v>54</v>
      </c>
      <c r="E530" s="23" t="s">
        <v>971</v>
      </c>
      <c r="F530" s="24" t="s">
        <v>65</v>
      </c>
      <c r="G530" s="25">
        <v>16</v>
      </c>
      <c r="H530" s="26">
        <v>0</v>
      </c>
      <c r="I530" s="26">
        <f>ROUND(ROUND(H530,2)*ROUND(G530,3),2)</f>
        <v>0</v>
      </c>
      <c r="O530">
        <f>(I530*21)/100</f>
        <v>0</v>
      </c>
      <c r="P530" t="s">
        <v>30</v>
      </c>
    </row>
    <row r="531" spans="1:16" x14ac:dyDescent="0.2">
      <c r="A531" s="27" t="s">
        <v>57</v>
      </c>
      <c r="E531" s="28" t="s">
        <v>54</v>
      </c>
    </row>
    <row r="532" spans="1:16" x14ac:dyDescent="0.2">
      <c r="A532" s="29" t="s">
        <v>59</v>
      </c>
      <c r="E532" s="30" t="s">
        <v>724</v>
      </c>
    </row>
    <row r="533" spans="1:16" ht="102" x14ac:dyDescent="0.2">
      <c r="A533" t="s">
        <v>61</v>
      </c>
      <c r="E533" s="28" t="s">
        <v>972</v>
      </c>
    </row>
    <row r="534" spans="1:16" x14ac:dyDescent="0.2">
      <c r="A534" s="17" t="s">
        <v>52</v>
      </c>
      <c r="B534" s="22" t="s">
        <v>1027</v>
      </c>
      <c r="C534" s="22" t="s">
        <v>973</v>
      </c>
      <c r="D534" s="17" t="s">
        <v>54</v>
      </c>
      <c r="E534" s="23" t="s">
        <v>974</v>
      </c>
      <c r="F534" s="24" t="s">
        <v>65</v>
      </c>
      <c r="G534" s="25">
        <v>8</v>
      </c>
      <c r="H534" s="26">
        <v>0</v>
      </c>
      <c r="I534" s="26">
        <f>ROUND(ROUND(H534,2)*ROUND(G534,3),2)</f>
        <v>0</v>
      </c>
      <c r="O534">
        <f>(I534*21)/100</f>
        <v>0</v>
      </c>
      <c r="P534" t="s">
        <v>30</v>
      </c>
    </row>
    <row r="535" spans="1:16" x14ac:dyDescent="0.2">
      <c r="A535" s="27" t="s">
        <v>57</v>
      </c>
      <c r="E535" s="28" t="s">
        <v>54</v>
      </c>
    </row>
    <row r="536" spans="1:16" x14ac:dyDescent="0.2">
      <c r="A536" s="29" t="s">
        <v>59</v>
      </c>
      <c r="E536" s="30" t="s">
        <v>724</v>
      </c>
    </row>
    <row r="537" spans="1:16" ht="102" x14ac:dyDescent="0.2">
      <c r="A537" t="s">
        <v>61</v>
      </c>
      <c r="E537" s="28" t="s">
        <v>972</v>
      </c>
    </row>
    <row r="538" spans="1:16" x14ac:dyDescent="0.2">
      <c r="A538" s="17" t="s">
        <v>52</v>
      </c>
      <c r="B538" s="22" t="s">
        <v>1028</v>
      </c>
      <c r="C538" s="22" t="s">
        <v>975</v>
      </c>
      <c r="D538" s="17" t="s">
        <v>54</v>
      </c>
      <c r="E538" s="23" t="s">
        <v>976</v>
      </c>
      <c r="F538" s="24" t="s">
        <v>71</v>
      </c>
      <c r="G538" s="25">
        <v>8</v>
      </c>
      <c r="H538" s="26">
        <v>0</v>
      </c>
      <c r="I538" s="26">
        <f>ROUND(ROUND(H538,2)*ROUND(G538,3),2)</f>
        <v>0</v>
      </c>
      <c r="O538">
        <f>(I538*21)/100</f>
        <v>0</v>
      </c>
      <c r="P538" t="s">
        <v>30</v>
      </c>
    </row>
    <row r="539" spans="1:16" x14ac:dyDescent="0.2">
      <c r="A539" s="27" t="s">
        <v>57</v>
      </c>
      <c r="E539" s="28" t="s">
        <v>54</v>
      </c>
    </row>
    <row r="540" spans="1:16" x14ac:dyDescent="0.2">
      <c r="A540" s="29" t="s">
        <v>59</v>
      </c>
      <c r="E540" s="30" t="s">
        <v>724</v>
      </c>
    </row>
    <row r="541" spans="1:16" ht="140.25" x14ac:dyDescent="0.2">
      <c r="A541" t="s">
        <v>61</v>
      </c>
      <c r="E541" s="28" t="s">
        <v>977</v>
      </c>
    </row>
    <row r="542" spans="1:16" x14ac:dyDescent="0.2">
      <c r="A542" s="17" t="s">
        <v>52</v>
      </c>
      <c r="B542" s="22" t="s">
        <v>1029</v>
      </c>
      <c r="C542" s="22" t="s">
        <v>978</v>
      </c>
      <c r="D542" s="17" t="s">
        <v>54</v>
      </c>
      <c r="E542" s="23" t="s">
        <v>979</v>
      </c>
      <c r="F542" s="24" t="s">
        <v>71</v>
      </c>
      <c r="G542" s="25">
        <v>2</v>
      </c>
      <c r="H542" s="26">
        <v>0</v>
      </c>
      <c r="I542" s="26">
        <f>ROUND(ROUND(H542,2)*ROUND(G542,3),2)</f>
        <v>0</v>
      </c>
      <c r="O542">
        <f>(I542*21)/100</f>
        <v>0</v>
      </c>
      <c r="P542" t="s">
        <v>30</v>
      </c>
    </row>
    <row r="543" spans="1:16" x14ac:dyDescent="0.2">
      <c r="A543" s="27" t="s">
        <v>57</v>
      </c>
      <c r="E543" s="28" t="s">
        <v>980</v>
      </c>
    </row>
    <row r="544" spans="1:16" x14ac:dyDescent="0.2">
      <c r="A544" s="29" t="s">
        <v>59</v>
      </c>
      <c r="E544" s="30" t="s">
        <v>724</v>
      </c>
    </row>
    <row r="545" spans="1:16" ht="114.75" x14ac:dyDescent="0.2">
      <c r="A545" t="s">
        <v>61</v>
      </c>
      <c r="E545" s="28" t="s">
        <v>981</v>
      </c>
    </row>
    <row r="546" spans="1:16" x14ac:dyDescent="0.2">
      <c r="A546" s="17" t="s">
        <v>52</v>
      </c>
      <c r="B546" s="22" t="s">
        <v>1030</v>
      </c>
      <c r="C546" s="22" t="s">
        <v>921</v>
      </c>
      <c r="D546" s="17" t="s">
        <v>54</v>
      </c>
      <c r="E546" s="23" t="s">
        <v>922</v>
      </c>
      <c r="F546" s="24" t="s">
        <v>71</v>
      </c>
      <c r="G546" s="25">
        <v>245</v>
      </c>
      <c r="H546" s="26">
        <v>0</v>
      </c>
      <c r="I546" s="26">
        <f>ROUND(ROUND(H546,2)*ROUND(G546,3),2)</f>
        <v>0</v>
      </c>
      <c r="O546">
        <f>(I546*21)/100</f>
        <v>0</v>
      </c>
      <c r="P546" t="s">
        <v>30</v>
      </c>
    </row>
    <row r="547" spans="1:16" x14ac:dyDescent="0.2">
      <c r="A547" s="27" t="s">
        <v>57</v>
      </c>
      <c r="E547" s="28" t="s">
        <v>1031</v>
      </c>
    </row>
    <row r="548" spans="1:16" x14ac:dyDescent="0.2">
      <c r="A548" s="29" t="s">
        <v>59</v>
      </c>
      <c r="E548" s="30" t="s">
        <v>724</v>
      </c>
    </row>
    <row r="549" spans="1:16" ht="140.25" x14ac:dyDescent="0.2">
      <c r="A549" t="s">
        <v>61</v>
      </c>
      <c r="E549" s="28" t="s">
        <v>924</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278"/>
  <sheetViews>
    <sheetView topLeftCell="B1" workbookViewId="0">
      <pane ySplit="9" topLeftCell="A69" activePane="bottomLeft" state="frozen"/>
      <selection pane="bottomLeft" activeCell="E62" sqref="E6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0+O10+O39+O60+O65+O170</f>
        <v>0</v>
      </c>
      <c r="P2" t="s">
        <v>29</v>
      </c>
    </row>
    <row r="3" spans="1:18" ht="15" customHeight="1" x14ac:dyDescent="0.25">
      <c r="A3" t="s">
        <v>12</v>
      </c>
      <c r="B3" s="11" t="s">
        <v>14</v>
      </c>
      <c r="C3" s="55" t="s">
        <v>15</v>
      </c>
      <c r="D3" s="51"/>
      <c r="E3" s="12" t="s">
        <v>16</v>
      </c>
      <c r="F3" s="4"/>
      <c r="G3" s="9"/>
      <c r="H3" s="8" t="s">
        <v>1032</v>
      </c>
      <c r="I3" s="33">
        <f>0+I10+I39+I60+I65+I170</f>
        <v>0</v>
      </c>
      <c r="O3" t="s">
        <v>26</v>
      </c>
      <c r="P3" t="s">
        <v>30</v>
      </c>
    </row>
    <row r="4" spans="1:18" ht="15" customHeight="1" x14ac:dyDescent="0.25">
      <c r="A4" t="s">
        <v>17</v>
      </c>
      <c r="B4" s="11" t="s">
        <v>18</v>
      </c>
      <c r="C4" s="55" t="s">
        <v>19</v>
      </c>
      <c r="D4" s="51"/>
      <c r="E4" s="12" t="s">
        <v>20</v>
      </c>
      <c r="F4" s="4"/>
      <c r="G4" s="4"/>
      <c r="H4" s="10"/>
      <c r="I4" s="10"/>
      <c r="O4" t="s">
        <v>27</v>
      </c>
      <c r="P4" t="s">
        <v>30</v>
      </c>
    </row>
    <row r="5" spans="1:18" ht="12.75" customHeight="1" x14ac:dyDescent="0.25">
      <c r="A5" t="s">
        <v>21</v>
      </c>
      <c r="B5" s="11" t="s">
        <v>18</v>
      </c>
      <c r="C5" s="55" t="s">
        <v>711</v>
      </c>
      <c r="D5" s="51"/>
      <c r="E5" s="12" t="s">
        <v>712</v>
      </c>
      <c r="F5" s="4"/>
      <c r="G5" s="4"/>
      <c r="H5" s="4"/>
      <c r="I5" s="4"/>
      <c r="O5" t="s">
        <v>28</v>
      </c>
      <c r="P5" t="s">
        <v>30</v>
      </c>
    </row>
    <row r="6" spans="1:18" ht="12.75" customHeight="1" x14ac:dyDescent="0.25">
      <c r="A6" t="s">
        <v>24</v>
      </c>
      <c r="B6" s="13" t="s">
        <v>25</v>
      </c>
      <c r="C6" s="56" t="s">
        <v>1032</v>
      </c>
      <c r="D6" s="57"/>
      <c r="E6" s="36" t="s">
        <v>1128</v>
      </c>
      <c r="F6" s="2"/>
      <c r="G6" s="2"/>
      <c r="H6" s="2"/>
      <c r="I6" s="2"/>
    </row>
    <row r="7" spans="1:18" ht="12.75" customHeight="1" x14ac:dyDescent="0.2">
      <c r="A7" s="54" t="s">
        <v>33</v>
      </c>
      <c r="B7" s="54" t="s">
        <v>35</v>
      </c>
      <c r="C7" s="54" t="s">
        <v>37</v>
      </c>
      <c r="D7" s="54" t="s">
        <v>38</v>
      </c>
      <c r="E7" s="54" t="s">
        <v>39</v>
      </c>
      <c r="F7" s="54" t="s">
        <v>41</v>
      </c>
      <c r="G7" s="54" t="s">
        <v>43</v>
      </c>
      <c r="H7" s="54" t="s">
        <v>45</v>
      </c>
      <c r="I7" s="54"/>
    </row>
    <row r="8" spans="1:18" ht="12.75" customHeight="1" x14ac:dyDescent="0.2">
      <c r="A8" s="54"/>
      <c r="B8" s="54"/>
      <c r="C8" s="54"/>
      <c r="D8" s="54"/>
      <c r="E8" s="54"/>
      <c r="F8" s="54"/>
      <c r="G8" s="54"/>
      <c r="H8" s="1" t="s">
        <v>46</v>
      </c>
      <c r="I8" s="1" t="s">
        <v>48</v>
      </c>
    </row>
    <row r="9" spans="1:18" ht="12.75" customHeight="1" x14ac:dyDescent="0.2">
      <c r="A9" s="1" t="s">
        <v>34</v>
      </c>
      <c r="B9" s="1" t="s">
        <v>36</v>
      </c>
      <c r="C9" s="1" t="s">
        <v>30</v>
      </c>
      <c r="D9" s="1" t="s">
        <v>29</v>
      </c>
      <c r="E9" s="1" t="s">
        <v>40</v>
      </c>
      <c r="F9" s="1" t="s">
        <v>42</v>
      </c>
      <c r="G9" s="1" t="s">
        <v>44</v>
      </c>
      <c r="H9" s="1" t="s">
        <v>47</v>
      </c>
      <c r="I9" s="1" t="s">
        <v>49</v>
      </c>
    </row>
    <row r="10" spans="1:18" ht="12.75" customHeight="1" x14ac:dyDescent="0.2">
      <c r="A10" s="18" t="s">
        <v>50</v>
      </c>
      <c r="B10" s="18"/>
      <c r="C10" s="19" t="s">
        <v>34</v>
      </c>
      <c r="D10" s="18"/>
      <c r="E10" s="20" t="s">
        <v>715</v>
      </c>
      <c r="F10" s="18"/>
      <c r="G10" s="18"/>
      <c r="H10" s="18"/>
      <c r="I10" s="21">
        <f>0+Q10</f>
        <v>0</v>
      </c>
      <c r="O10">
        <f>0+R10</f>
        <v>0</v>
      </c>
      <c r="Q10">
        <f>0+I11+I15+I19+I23+I27+I31+I35</f>
        <v>0</v>
      </c>
      <c r="R10">
        <f>0+O11+O15+O19+O23+O27+O31+O35</f>
        <v>0</v>
      </c>
    </row>
    <row r="11" spans="1:18" x14ac:dyDescent="0.2">
      <c r="A11" s="17" t="s">
        <v>52</v>
      </c>
      <c r="B11" s="22" t="s">
        <v>36</v>
      </c>
      <c r="C11" s="22" t="s">
        <v>1033</v>
      </c>
      <c r="D11" s="17" t="s">
        <v>54</v>
      </c>
      <c r="E11" s="23" t="s">
        <v>775</v>
      </c>
      <c r="F11" s="24" t="s">
        <v>776</v>
      </c>
      <c r="G11" s="25">
        <v>1</v>
      </c>
      <c r="H11" s="26">
        <v>0</v>
      </c>
      <c r="I11" s="26">
        <f>ROUND(ROUND(H11,2)*ROUND(G11,3),2)</f>
        <v>0</v>
      </c>
      <c r="O11">
        <f>(I11*21)/100</f>
        <v>0</v>
      </c>
      <c r="P11" t="s">
        <v>30</v>
      </c>
    </row>
    <row r="12" spans="1:18" x14ac:dyDescent="0.2">
      <c r="A12" s="27" t="s">
        <v>57</v>
      </c>
      <c r="E12" s="28" t="s">
        <v>1034</v>
      </c>
    </row>
    <row r="13" spans="1:18" x14ac:dyDescent="0.2">
      <c r="A13" s="29" t="s">
        <v>59</v>
      </c>
      <c r="E13" s="30" t="s">
        <v>724</v>
      </c>
    </row>
    <row r="14" spans="1:18" ht="63.75" x14ac:dyDescent="0.2">
      <c r="A14" t="s">
        <v>61</v>
      </c>
      <c r="E14" s="28" t="s">
        <v>778</v>
      </c>
    </row>
    <row r="15" spans="1:18" x14ac:dyDescent="0.2">
      <c r="A15" s="17" t="s">
        <v>52</v>
      </c>
      <c r="B15" s="22" t="s">
        <v>30</v>
      </c>
      <c r="C15" s="22" t="s">
        <v>1035</v>
      </c>
      <c r="D15" s="17" t="s">
        <v>54</v>
      </c>
      <c r="E15" s="23" t="s">
        <v>780</v>
      </c>
      <c r="F15" s="24" t="s">
        <v>776</v>
      </c>
      <c r="G15" s="25">
        <v>1</v>
      </c>
      <c r="H15" s="26">
        <v>0</v>
      </c>
      <c r="I15" s="26">
        <f>ROUND(ROUND(H15,2)*ROUND(G15,3),2)</f>
        <v>0</v>
      </c>
      <c r="O15">
        <f>(I15*21)/100</f>
        <v>0</v>
      </c>
      <c r="P15" t="s">
        <v>30</v>
      </c>
    </row>
    <row r="16" spans="1:18" x14ac:dyDescent="0.2">
      <c r="A16" s="27" t="s">
        <v>57</v>
      </c>
      <c r="E16" s="28" t="s">
        <v>1034</v>
      </c>
    </row>
    <row r="17" spans="1:16" x14ac:dyDescent="0.2">
      <c r="A17" s="29" t="s">
        <v>59</v>
      </c>
      <c r="E17" s="30" t="s">
        <v>724</v>
      </c>
    </row>
    <row r="18" spans="1:16" ht="63.75" x14ac:dyDescent="0.2">
      <c r="A18" t="s">
        <v>61</v>
      </c>
      <c r="E18" s="28" t="s">
        <v>778</v>
      </c>
    </row>
    <row r="19" spans="1:16" x14ac:dyDescent="0.2">
      <c r="A19" s="17" t="s">
        <v>52</v>
      </c>
      <c r="B19" s="22" t="s">
        <v>29</v>
      </c>
      <c r="C19" s="22" t="s">
        <v>716</v>
      </c>
      <c r="D19" s="17" t="s">
        <v>54</v>
      </c>
      <c r="E19" s="23" t="s">
        <v>717</v>
      </c>
      <c r="F19" s="24" t="s">
        <v>101</v>
      </c>
      <c r="G19" s="25">
        <v>2</v>
      </c>
      <c r="H19" s="26">
        <v>0</v>
      </c>
      <c r="I19" s="26">
        <f>ROUND(ROUND(H19,2)*ROUND(G19,3),2)</f>
        <v>0</v>
      </c>
      <c r="O19">
        <f>(I19*21)/100</f>
        <v>0</v>
      </c>
      <c r="P19" t="s">
        <v>30</v>
      </c>
    </row>
    <row r="20" spans="1:16" x14ac:dyDescent="0.2">
      <c r="A20" s="27" t="s">
        <v>57</v>
      </c>
      <c r="E20" s="28" t="s">
        <v>1036</v>
      </c>
    </row>
    <row r="21" spans="1:16" x14ac:dyDescent="0.2">
      <c r="A21" s="29" t="s">
        <v>59</v>
      </c>
      <c r="E21" s="30" t="s">
        <v>719</v>
      </c>
    </row>
    <row r="22" spans="1:16" ht="318.75" x14ac:dyDescent="0.2">
      <c r="A22" t="s">
        <v>61</v>
      </c>
      <c r="E22" s="28" t="s">
        <v>720</v>
      </c>
    </row>
    <row r="23" spans="1:16" x14ac:dyDescent="0.2">
      <c r="A23" s="17" t="s">
        <v>52</v>
      </c>
      <c r="B23" s="22" t="s">
        <v>40</v>
      </c>
      <c r="C23" s="22" t="s">
        <v>733</v>
      </c>
      <c r="D23" s="17" t="s">
        <v>54</v>
      </c>
      <c r="E23" s="23" t="s">
        <v>734</v>
      </c>
      <c r="F23" s="24" t="s">
        <v>101</v>
      </c>
      <c r="G23" s="25">
        <v>2</v>
      </c>
      <c r="H23" s="26">
        <v>0</v>
      </c>
      <c r="I23" s="26">
        <f>ROUND(ROUND(H23,2)*ROUND(G23,3),2)</f>
        <v>0</v>
      </c>
      <c r="O23">
        <f>(I23*21)/100</f>
        <v>0</v>
      </c>
      <c r="P23" t="s">
        <v>30</v>
      </c>
    </row>
    <row r="24" spans="1:16" x14ac:dyDescent="0.2">
      <c r="A24" s="27" t="s">
        <v>57</v>
      </c>
      <c r="E24" s="28" t="s">
        <v>735</v>
      </c>
    </row>
    <row r="25" spans="1:16" x14ac:dyDescent="0.2">
      <c r="A25" s="29" t="s">
        <v>59</v>
      </c>
      <c r="E25" s="30" t="s">
        <v>736</v>
      </c>
    </row>
    <row r="26" spans="1:16" ht="280.5" x14ac:dyDescent="0.2">
      <c r="A26" t="s">
        <v>61</v>
      </c>
      <c r="E26" s="28" t="s">
        <v>737</v>
      </c>
    </row>
    <row r="27" spans="1:16" x14ac:dyDescent="0.2">
      <c r="A27" s="17" t="s">
        <v>52</v>
      </c>
      <c r="B27" s="22" t="s">
        <v>42</v>
      </c>
      <c r="C27" s="22" t="s">
        <v>742</v>
      </c>
      <c r="D27" s="17" t="s">
        <v>54</v>
      </c>
      <c r="E27" s="23" t="s">
        <v>743</v>
      </c>
      <c r="F27" s="24" t="s">
        <v>71</v>
      </c>
      <c r="G27" s="25">
        <v>2</v>
      </c>
      <c r="H27" s="26">
        <v>0</v>
      </c>
      <c r="I27" s="26">
        <f>ROUND(ROUND(H27,2)*ROUND(G27,3),2)</f>
        <v>0</v>
      </c>
      <c r="O27">
        <f>(I27*21)/100</f>
        <v>0</v>
      </c>
      <c r="P27" t="s">
        <v>30</v>
      </c>
    </row>
    <row r="28" spans="1:16" x14ac:dyDescent="0.2">
      <c r="A28" s="27" t="s">
        <v>57</v>
      </c>
      <c r="E28" s="28" t="s">
        <v>744</v>
      </c>
    </row>
    <row r="29" spans="1:16" x14ac:dyDescent="0.2">
      <c r="A29" s="29" t="s">
        <v>59</v>
      </c>
      <c r="E29" s="30" t="s">
        <v>724</v>
      </c>
    </row>
    <row r="30" spans="1:16" ht="102" x14ac:dyDescent="0.2">
      <c r="A30" t="s">
        <v>61</v>
      </c>
      <c r="E30" s="28" t="s">
        <v>745</v>
      </c>
    </row>
    <row r="31" spans="1:16" x14ac:dyDescent="0.2">
      <c r="A31" s="17" t="s">
        <v>52</v>
      </c>
      <c r="B31" s="22" t="s">
        <v>44</v>
      </c>
      <c r="C31" s="22" t="s">
        <v>878</v>
      </c>
      <c r="D31" s="17" t="s">
        <v>54</v>
      </c>
      <c r="E31" s="23" t="s">
        <v>879</v>
      </c>
      <c r="F31" s="24" t="s">
        <v>71</v>
      </c>
      <c r="G31" s="25">
        <v>2</v>
      </c>
      <c r="H31" s="26">
        <v>0</v>
      </c>
      <c r="I31" s="26">
        <f>ROUND(ROUND(H31,2)*ROUND(G31,3),2)</f>
        <v>0</v>
      </c>
      <c r="O31">
        <f>(I31*21)/100</f>
        <v>0</v>
      </c>
      <c r="P31" t="s">
        <v>30</v>
      </c>
    </row>
    <row r="32" spans="1:16" x14ac:dyDescent="0.2">
      <c r="A32" s="27" t="s">
        <v>57</v>
      </c>
      <c r="E32" s="28" t="s">
        <v>877</v>
      </c>
    </row>
    <row r="33" spans="1:18" x14ac:dyDescent="0.2">
      <c r="A33" s="29" t="s">
        <v>59</v>
      </c>
      <c r="E33" s="30" t="s">
        <v>724</v>
      </c>
    </row>
    <row r="34" spans="1:18" ht="127.5" x14ac:dyDescent="0.2">
      <c r="A34" t="s">
        <v>61</v>
      </c>
      <c r="E34" s="28" t="s">
        <v>832</v>
      </c>
    </row>
    <row r="35" spans="1:18" x14ac:dyDescent="0.2">
      <c r="A35" s="17" t="s">
        <v>52</v>
      </c>
      <c r="B35" s="22" t="s">
        <v>88</v>
      </c>
      <c r="C35" s="22" t="s">
        <v>996</v>
      </c>
      <c r="D35" s="17" t="s">
        <v>54</v>
      </c>
      <c r="E35" s="23" t="s">
        <v>997</v>
      </c>
      <c r="F35" s="24" t="s">
        <v>71</v>
      </c>
      <c r="G35" s="25">
        <v>2</v>
      </c>
      <c r="H35" s="26">
        <v>0</v>
      </c>
      <c r="I35" s="26">
        <f>ROUND(ROUND(H35,2)*ROUND(G35,3),2)</f>
        <v>0</v>
      </c>
      <c r="O35">
        <f>(I35*21)/100</f>
        <v>0</v>
      </c>
      <c r="P35" t="s">
        <v>30</v>
      </c>
    </row>
    <row r="36" spans="1:18" x14ac:dyDescent="0.2">
      <c r="A36" s="27" t="s">
        <v>57</v>
      </c>
      <c r="E36" s="28" t="s">
        <v>877</v>
      </c>
    </row>
    <row r="37" spans="1:18" x14ac:dyDescent="0.2">
      <c r="A37" s="29" t="s">
        <v>59</v>
      </c>
      <c r="E37" s="30" t="s">
        <v>724</v>
      </c>
    </row>
    <row r="38" spans="1:18" ht="178.5" x14ac:dyDescent="0.2">
      <c r="A38" t="s">
        <v>61</v>
      </c>
      <c r="E38" s="28" t="s">
        <v>829</v>
      </c>
    </row>
    <row r="39" spans="1:18" ht="12.75" customHeight="1" x14ac:dyDescent="0.2">
      <c r="A39" s="2" t="s">
        <v>50</v>
      </c>
      <c r="B39" s="2"/>
      <c r="C39" s="31" t="s">
        <v>781</v>
      </c>
      <c r="D39" s="2"/>
      <c r="E39" s="20" t="s">
        <v>782</v>
      </c>
      <c r="F39" s="2"/>
      <c r="G39" s="2"/>
      <c r="H39" s="2"/>
      <c r="I39" s="32">
        <f>0+Q39</f>
        <v>0</v>
      </c>
      <c r="O39">
        <f>0+R39</f>
        <v>0</v>
      </c>
      <c r="Q39">
        <f>0+I40+I44+I48+I52+I56</f>
        <v>0</v>
      </c>
      <c r="R39">
        <f>0+O40+O44+O48+O52+O56</f>
        <v>0</v>
      </c>
    </row>
    <row r="40" spans="1:18" x14ac:dyDescent="0.2">
      <c r="A40" s="17" t="s">
        <v>52</v>
      </c>
      <c r="B40" s="22" t="s">
        <v>92</v>
      </c>
      <c r="C40" s="22" t="s">
        <v>1033</v>
      </c>
      <c r="D40" s="17" t="s">
        <v>54</v>
      </c>
      <c r="E40" s="23" t="s">
        <v>775</v>
      </c>
      <c r="F40" s="24" t="s">
        <v>776</v>
      </c>
      <c r="G40" s="25">
        <v>0.65</v>
      </c>
      <c r="H40" s="26">
        <v>0</v>
      </c>
      <c r="I40" s="26">
        <f>ROUND(ROUND(H40,2)*ROUND(G40,3),2)</f>
        <v>0</v>
      </c>
      <c r="O40">
        <f>(I40*21)/100</f>
        <v>0</v>
      </c>
      <c r="P40" t="s">
        <v>30</v>
      </c>
    </row>
    <row r="41" spans="1:18" x14ac:dyDescent="0.2">
      <c r="A41" s="27" t="s">
        <v>57</v>
      </c>
      <c r="E41" s="28" t="s">
        <v>1037</v>
      </c>
    </row>
    <row r="42" spans="1:18" x14ac:dyDescent="0.2">
      <c r="A42" s="29" t="s">
        <v>59</v>
      </c>
      <c r="E42" s="30" t="s">
        <v>724</v>
      </c>
    </row>
    <row r="43" spans="1:18" ht="63.75" x14ac:dyDescent="0.2">
      <c r="A43" t="s">
        <v>61</v>
      </c>
      <c r="E43" s="28" t="s">
        <v>778</v>
      </c>
    </row>
    <row r="44" spans="1:18" x14ac:dyDescent="0.2">
      <c r="A44" s="17" t="s">
        <v>52</v>
      </c>
      <c r="B44" s="22" t="s">
        <v>47</v>
      </c>
      <c r="C44" s="22" t="s">
        <v>1035</v>
      </c>
      <c r="D44" s="17" t="s">
        <v>54</v>
      </c>
      <c r="E44" s="23" t="s">
        <v>780</v>
      </c>
      <c r="F44" s="24" t="s">
        <v>776</v>
      </c>
      <c r="G44" s="25">
        <v>0.65</v>
      </c>
      <c r="H44" s="26">
        <v>0</v>
      </c>
      <c r="I44" s="26">
        <f>ROUND(ROUND(H44,2)*ROUND(G44,3),2)</f>
        <v>0</v>
      </c>
      <c r="O44">
        <f>(I44*21)/100</f>
        <v>0</v>
      </c>
      <c r="P44" t="s">
        <v>30</v>
      </c>
    </row>
    <row r="45" spans="1:18" x14ac:dyDescent="0.2">
      <c r="A45" s="27" t="s">
        <v>57</v>
      </c>
      <c r="E45" s="28" t="s">
        <v>1037</v>
      </c>
    </row>
    <row r="46" spans="1:18" x14ac:dyDescent="0.2">
      <c r="A46" s="29" t="s">
        <v>59</v>
      </c>
      <c r="E46" s="30" t="s">
        <v>724</v>
      </c>
    </row>
    <row r="47" spans="1:18" ht="63.75" x14ac:dyDescent="0.2">
      <c r="A47" t="s">
        <v>61</v>
      </c>
      <c r="E47" s="28" t="s">
        <v>778</v>
      </c>
    </row>
    <row r="48" spans="1:18" x14ac:dyDescent="0.2">
      <c r="A48" s="17" t="s">
        <v>52</v>
      </c>
      <c r="B48" s="22" t="s">
        <v>49</v>
      </c>
      <c r="C48" s="22" t="s">
        <v>716</v>
      </c>
      <c r="D48" s="17" t="s">
        <v>54</v>
      </c>
      <c r="E48" s="23" t="s">
        <v>717</v>
      </c>
      <c r="F48" s="24" t="s">
        <v>101</v>
      </c>
      <c r="G48" s="25">
        <v>2</v>
      </c>
      <c r="H48" s="26">
        <v>0</v>
      </c>
      <c r="I48" s="26">
        <f>ROUND(ROUND(H48,2)*ROUND(G48,3),2)</f>
        <v>0</v>
      </c>
      <c r="O48">
        <f>(I48*21)/100</f>
        <v>0</v>
      </c>
      <c r="P48" t="s">
        <v>30</v>
      </c>
    </row>
    <row r="49" spans="1:18" x14ac:dyDescent="0.2">
      <c r="A49" s="27" t="s">
        <v>57</v>
      </c>
      <c r="E49" s="28" t="s">
        <v>1036</v>
      </c>
    </row>
    <row r="50" spans="1:18" x14ac:dyDescent="0.2">
      <c r="A50" s="29" t="s">
        <v>59</v>
      </c>
      <c r="E50" s="30" t="s">
        <v>719</v>
      </c>
    </row>
    <row r="51" spans="1:18" ht="318.75" x14ac:dyDescent="0.2">
      <c r="A51" t="s">
        <v>61</v>
      </c>
      <c r="E51" s="28" t="s">
        <v>720</v>
      </c>
    </row>
    <row r="52" spans="1:18" x14ac:dyDescent="0.2">
      <c r="A52" s="17" t="s">
        <v>52</v>
      </c>
      <c r="B52" s="22" t="s">
        <v>105</v>
      </c>
      <c r="C52" s="22" t="s">
        <v>725</v>
      </c>
      <c r="D52" s="17" t="s">
        <v>54</v>
      </c>
      <c r="E52" s="23" t="s">
        <v>726</v>
      </c>
      <c r="F52" s="24" t="s">
        <v>101</v>
      </c>
      <c r="G52" s="25">
        <v>2</v>
      </c>
      <c r="H52" s="26">
        <v>0</v>
      </c>
      <c r="I52" s="26">
        <f>ROUND(ROUND(H52,2)*ROUND(G52,3),2)</f>
        <v>0</v>
      </c>
      <c r="O52">
        <f>(I52*21)/100</f>
        <v>0</v>
      </c>
      <c r="P52" t="s">
        <v>30</v>
      </c>
    </row>
    <row r="53" spans="1:18" x14ac:dyDescent="0.2">
      <c r="A53" s="27" t="s">
        <v>57</v>
      </c>
      <c r="E53" s="28" t="s">
        <v>727</v>
      </c>
    </row>
    <row r="54" spans="1:18" x14ac:dyDescent="0.2">
      <c r="A54" s="29" t="s">
        <v>59</v>
      </c>
      <c r="E54" s="30" t="s">
        <v>724</v>
      </c>
    </row>
    <row r="55" spans="1:18" ht="267.75" x14ac:dyDescent="0.2">
      <c r="A55" t="s">
        <v>61</v>
      </c>
      <c r="E55" s="28" t="s">
        <v>728</v>
      </c>
    </row>
    <row r="56" spans="1:18" x14ac:dyDescent="0.2">
      <c r="A56" s="17" t="s">
        <v>52</v>
      </c>
      <c r="B56" s="22" t="s">
        <v>110</v>
      </c>
      <c r="C56" s="22" t="s">
        <v>733</v>
      </c>
      <c r="D56" s="17" t="s">
        <v>54</v>
      </c>
      <c r="E56" s="23" t="s">
        <v>734</v>
      </c>
      <c r="F56" s="24" t="s">
        <v>101</v>
      </c>
      <c r="G56" s="25">
        <v>2</v>
      </c>
      <c r="H56" s="26">
        <v>0</v>
      </c>
      <c r="I56" s="26">
        <f>ROUND(ROUND(H56,2)*ROUND(G56,3),2)</f>
        <v>0</v>
      </c>
      <c r="O56">
        <f>(I56*21)/100</f>
        <v>0</v>
      </c>
      <c r="P56" t="s">
        <v>30</v>
      </c>
    </row>
    <row r="57" spans="1:18" x14ac:dyDescent="0.2">
      <c r="A57" s="27" t="s">
        <v>57</v>
      </c>
      <c r="E57" s="28" t="s">
        <v>735</v>
      </c>
    </row>
    <row r="58" spans="1:18" x14ac:dyDescent="0.2">
      <c r="A58" s="29" t="s">
        <v>59</v>
      </c>
      <c r="E58" s="30" t="s">
        <v>736</v>
      </c>
    </row>
    <row r="59" spans="1:18" ht="280.5" x14ac:dyDescent="0.2">
      <c r="A59" t="s">
        <v>61</v>
      </c>
      <c r="E59" s="28" t="s">
        <v>737</v>
      </c>
    </row>
    <row r="60" spans="1:18" ht="12.75" customHeight="1" x14ac:dyDescent="0.2">
      <c r="A60" s="2" t="s">
        <v>50</v>
      </c>
      <c r="B60" s="2"/>
      <c r="C60" s="31" t="s">
        <v>795</v>
      </c>
      <c r="D60" s="2"/>
      <c r="E60" s="20" t="s">
        <v>796</v>
      </c>
      <c r="F60" s="2"/>
      <c r="G60" s="2"/>
      <c r="H60" s="2"/>
      <c r="I60" s="32">
        <f>0+Q60</f>
        <v>0</v>
      </c>
      <c r="O60">
        <f>0+R60</f>
        <v>0</v>
      </c>
      <c r="Q60">
        <f>0+I61</f>
        <v>0</v>
      </c>
      <c r="R60">
        <f>0+O61</f>
        <v>0</v>
      </c>
    </row>
    <row r="61" spans="1:18" ht="38.25" x14ac:dyDescent="0.2">
      <c r="A61" s="17" t="s">
        <v>52</v>
      </c>
      <c r="B61" s="22" t="s">
        <v>116</v>
      </c>
      <c r="C61" s="22" t="s">
        <v>85</v>
      </c>
      <c r="D61" s="17" t="s">
        <v>54</v>
      </c>
      <c r="E61" s="23" t="s">
        <v>86</v>
      </c>
      <c r="F61" s="24" t="s">
        <v>78</v>
      </c>
      <c r="G61" s="25">
        <v>2.5999999999999999E-2</v>
      </c>
      <c r="H61" s="26">
        <v>0</v>
      </c>
      <c r="I61" s="26">
        <f>ROUND(ROUND(H61,2)*ROUND(G61,3),2)</f>
        <v>0</v>
      </c>
      <c r="O61">
        <f>(I61*21)/100</f>
        <v>0</v>
      </c>
      <c r="P61" t="s">
        <v>30</v>
      </c>
    </row>
    <row r="62" spans="1:18" ht="25.5" x14ac:dyDescent="0.2">
      <c r="A62" s="27" t="s">
        <v>57</v>
      </c>
      <c r="E62" s="37" t="s">
        <v>83</v>
      </c>
    </row>
    <row r="63" spans="1:18" x14ac:dyDescent="0.2">
      <c r="A63" s="29" t="s">
        <v>59</v>
      </c>
      <c r="E63" s="30" t="s">
        <v>1038</v>
      </c>
    </row>
    <row r="64" spans="1:18" ht="140.25" x14ac:dyDescent="0.2">
      <c r="A64" t="s">
        <v>61</v>
      </c>
      <c r="E64" s="28" t="s">
        <v>80</v>
      </c>
    </row>
    <row r="65" spans="1:18" ht="12.75" customHeight="1" x14ac:dyDescent="0.2">
      <c r="A65" s="2" t="s">
        <v>50</v>
      </c>
      <c r="B65" s="2"/>
      <c r="C65" s="31" t="s">
        <v>588</v>
      </c>
      <c r="D65" s="2"/>
      <c r="E65" s="20" t="s">
        <v>818</v>
      </c>
      <c r="F65" s="2"/>
      <c r="G65" s="2"/>
      <c r="H65" s="2"/>
      <c r="I65" s="32">
        <f>0+Q65</f>
        <v>0</v>
      </c>
      <c r="O65">
        <f>0+R65</f>
        <v>0</v>
      </c>
      <c r="Q65">
        <f>0+I66+I70+I74+I78+I82+I86+I90+I94+I98+I102+I106+I110+I114+I118+I122+I126+I130+I134+I138+I142+I146+I150+I154+I158+I162+I166</f>
        <v>0</v>
      </c>
      <c r="R65">
        <f>0+O66+O70+O74+O78+O82+O86+O90+O94+O98+O102+O106+O110+O114+O118+O122+O126+O130+O134+O138+O142+O146+O150+O154+O158+O162+O166</f>
        <v>0</v>
      </c>
    </row>
    <row r="66" spans="1:18" x14ac:dyDescent="0.2">
      <c r="A66" s="17" t="s">
        <v>52</v>
      </c>
      <c r="B66" s="22" t="s">
        <v>121</v>
      </c>
      <c r="C66" s="22" t="s">
        <v>827</v>
      </c>
      <c r="D66" s="17" t="s">
        <v>54</v>
      </c>
      <c r="E66" s="23" t="s">
        <v>828</v>
      </c>
      <c r="F66" s="24" t="s">
        <v>71</v>
      </c>
      <c r="G66" s="25">
        <v>2</v>
      </c>
      <c r="H66" s="26">
        <v>0</v>
      </c>
      <c r="I66" s="26">
        <f>ROUND(ROUND(H66,2)*ROUND(G66,3),2)</f>
        <v>0</v>
      </c>
      <c r="O66">
        <f>(I66*21)/100</f>
        <v>0</v>
      </c>
      <c r="P66" t="s">
        <v>30</v>
      </c>
    </row>
    <row r="67" spans="1:18" x14ac:dyDescent="0.2">
      <c r="A67" s="27" t="s">
        <v>57</v>
      </c>
      <c r="E67" s="28" t="s">
        <v>877</v>
      </c>
    </row>
    <row r="68" spans="1:18" x14ac:dyDescent="0.2">
      <c r="A68" s="29" t="s">
        <v>59</v>
      </c>
      <c r="E68" s="30" t="s">
        <v>724</v>
      </c>
    </row>
    <row r="69" spans="1:18" ht="178.5" x14ac:dyDescent="0.2">
      <c r="A69" t="s">
        <v>61</v>
      </c>
      <c r="E69" s="28" t="s">
        <v>829</v>
      </c>
    </row>
    <row r="70" spans="1:18" ht="25.5" x14ac:dyDescent="0.2">
      <c r="A70" s="17" t="s">
        <v>52</v>
      </c>
      <c r="B70" s="22" t="s">
        <v>126</v>
      </c>
      <c r="C70" s="22" t="s">
        <v>830</v>
      </c>
      <c r="D70" s="17" t="s">
        <v>54</v>
      </c>
      <c r="E70" s="23" t="s">
        <v>831</v>
      </c>
      <c r="F70" s="24" t="s">
        <v>71</v>
      </c>
      <c r="G70" s="25">
        <v>2</v>
      </c>
      <c r="H70" s="26">
        <v>0</v>
      </c>
      <c r="I70" s="26">
        <f>ROUND(ROUND(H70,2)*ROUND(G70,3),2)</f>
        <v>0</v>
      </c>
      <c r="O70">
        <f>(I70*21)/100</f>
        <v>0</v>
      </c>
      <c r="P70" t="s">
        <v>30</v>
      </c>
    </row>
    <row r="71" spans="1:18" x14ac:dyDescent="0.2">
      <c r="A71" s="27" t="s">
        <v>57</v>
      </c>
      <c r="E71" s="28" t="s">
        <v>877</v>
      </c>
    </row>
    <row r="72" spans="1:18" x14ac:dyDescent="0.2">
      <c r="A72" s="29" t="s">
        <v>59</v>
      </c>
      <c r="E72" s="30" t="s">
        <v>724</v>
      </c>
    </row>
    <row r="73" spans="1:18" ht="127.5" x14ac:dyDescent="0.2">
      <c r="A73" t="s">
        <v>61</v>
      </c>
      <c r="E73" s="28" t="s">
        <v>832</v>
      </c>
    </row>
    <row r="74" spans="1:18" x14ac:dyDescent="0.2">
      <c r="A74" s="17" t="s">
        <v>52</v>
      </c>
      <c r="B74" s="22" t="s">
        <v>130</v>
      </c>
      <c r="C74" s="22" t="s">
        <v>1039</v>
      </c>
      <c r="D74" s="17" t="s">
        <v>54</v>
      </c>
      <c r="E74" s="23" t="s">
        <v>1040</v>
      </c>
      <c r="F74" s="24" t="s">
        <v>835</v>
      </c>
      <c r="G74" s="25">
        <v>224.28</v>
      </c>
      <c r="H74" s="26">
        <v>0</v>
      </c>
      <c r="I74" s="26">
        <f>ROUND(ROUND(H74,2)*ROUND(G74,3),2)</f>
        <v>0</v>
      </c>
      <c r="O74">
        <f>(I74*21)/100</f>
        <v>0</v>
      </c>
      <c r="P74" t="s">
        <v>30</v>
      </c>
    </row>
    <row r="75" spans="1:18" x14ac:dyDescent="0.2">
      <c r="A75" s="27" t="s">
        <v>57</v>
      </c>
      <c r="E75" s="28" t="s">
        <v>1041</v>
      </c>
    </row>
    <row r="76" spans="1:18" x14ac:dyDescent="0.2">
      <c r="A76" s="29" t="s">
        <v>59</v>
      </c>
      <c r="E76" s="30" t="s">
        <v>724</v>
      </c>
    </row>
    <row r="77" spans="1:18" ht="114.75" x14ac:dyDescent="0.2">
      <c r="A77" t="s">
        <v>61</v>
      </c>
      <c r="E77" s="28" t="s">
        <v>837</v>
      </c>
    </row>
    <row r="78" spans="1:18" x14ac:dyDescent="0.2">
      <c r="A78" s="17" t="s">
        <v>52</v>
      </c>
      <c r="B78" s="22" t="s">
        <v>135</v>
      </c>
      <c r="C78" s="22" t="s">
        <v>838</v>
      </c>
      <c r="D78" s="17" t="s">
        <v>54</v>
      </c>
      <c r="E78" s="23" t="s">
        <v>839</v>
      </c>
      <c r="F78" s="24" t="s">
        <v>113</v>
      </c>
      <c r="G78" s="25">
        <v>3115</v>
      </c>
      <c r="H78" s="26">
        <v>0</v>
      </c>
      <c r="I78" s="26">
        <f>ROUND(ROUND(H78,2)*ROUND(G78,3),2)</f>
        <v>0</v>
      </c>
      <c r="O78">
        <f>(I78*21)/100</f>
        <v>0</v>
      </c>
      <c r="P78" t="s">
        <v>30</v>
      </c>
    </row>
    <row r="79" spans="1:18" x14ac:dyDescent="0.2">
      <c r="A79" s="27" t="s">
        <v>57</v>
      </c>
      <c r="E79" s="28" t="s">
        <v>1042</v>
      </c>
    </row>
    <row r="80" spans="1:18" x14ac:dyDescent="0.2">
      <c r="A80" s="29" t="s">
        <v>59</v>
      </c>
      <c r="E80" s="30" t="s">
        <v>724</v>
      </c>
    </row>
    <row r="81" spans="1:16" ht="63.75" x14ac:dyDescent="0.2">
      <c r="A81" t="s">
        <v>61</v>
      </c>
      <c r="E81" s="28" t="s">
        <v>841</v>
      </c>
    </row>
    <row r="82" spans="1:16" x14ac:dyDescent="0.2">
      <c r="A82" s="17" t="s">
        <v>52</v>
      </c>
      <c r="B82" s="22" t="s">
        <v>140</v>
      </c>
      <c r="C82" s="22" t="s">
        <v>842</v>
      </c>
      <c r="D82" s="17" t="s">
        <v>54</v>
      </c>
      <c r="E82" s="23" t="s">
        <v>843</v>
      </c>
      <c r="F82" s="24" t="s">
        <v>113</v>
      </c>
      <c r="G82" s="25">
        <v>3115</v>
      </c>
      <c r="H82" s="26">
        <v>0</v>
      </c>
      <c r="I82" s="26">
        <f>ROUND(ROUND(H82,2)*ROUND(G82,3),2)</f>
        <v>0</v>
      </c>
      <c r="O82">
        <f>(I82*21)/100</f>
        <v>0</v>
      </c>
      <c r="P82" t="s">
        <v>30</v>
      </c>
    </row>
    <row r="83" spans="1:16" x14ac:dyDescent="0.2">
      <c r="A83" s="27" t="s">
        <v>57</v>
      </c>
      <c r="E83" s="28" t="s">
        <v>1042</v>
      </c>
    </row>
    <row r="84" spans="1:16" x14ac:dyDescent="0.2">
      <c r="A84" s="29" t="s">
        <v>59</v>
      </c>
      <c r="E84" s="30" t="s">
        <v>724</v>
      </c>
    </row>
    <row r="85" spans="1:16" ht="114.75" x14ac:dyDescent="0.2">
      <c r="A85" t="s">
        <v>61</v>
      </c>
      <c r="E85" s="28" t="s">
        <v>844</v>
      </c>
    </row>
    <row r="86" spans="1:16" x14ac:dyDescent="0.2">
      <c r="A86" s="17" t="s">
        <v>52</v>
      </c>
      <c r="B86" s="22" t="s">
        <v>145</v>
      </c>
      <c r="C86" s="22" t="s">
        <v>845</v>
      </c>
      <c r="D86" s="17" t="s">
        <v>54</v>
      </c>
      <c r="E86" s="23" t="s">
        <v>846</v>
      </c>
      <c r="F86" s="24" t="s">
        <v>71</v>
      </c>
      <c r="G86" s="25">
        <v>3</v>
      </c>
      <c r="H86" s="26">
        <v>0</v>
      </c>
      <c r="I86" s="26">
        <f>ROUND(ROUND(H86,2)*ROUND(G86,3),2)</f>
        <v>0</v>
      </c>
      <c r="O86">
        <f>(I86*21)/100</f>
        <v>0</v>
      </c>
      <c r="P86" t="s">
        <v>30</v>
      </c>
    </row>
    <row r="87" spans="1:16" x14ac:dyDescent="0.2">
      <c r="A87" s="27" t="s">
        <v>57</v>
      </c>
      <c r="E87" s="28" t="s">
        <v>847</v>
      </c>
    </row>
    <row r="88" spans="1:16" x14ac:dyDescent="0.2">
      <c r="A88" s="29" t="s">
        <v>59</v>
      </c>
      <c r="E88" s="30" t="s">
        <v>724</v>
      </c>
    </row>
    <row r="89" spans="1:16" ht="127.5" x14ac:dyDescent="0.2">
      <c r="A89" t="s">
        <v>61</v>
      </c>
      <c r="E89" s="28" t="s">
        <v>832</v>
      </c>
    </row>
    <row r="90" spans="1:16" x14ac:dyDescent="0.2">
      <c r="A90" s="17" t="s">
        <v>52</v>
      </c>
      <c r="B90" s="22" t="s">
        <v>151</v>
      </c>
      <c r="C90" s="22" t="s">
        <v>848</v>
      </c>
      <c r="D90" s="17" t="s">
        <v>54</v>
      </c>
      <c r="E90" s="23" t="s">
        <v>849</v>
      </c>
      <c r="F90" s="24" t="s">
        <v>113</v>
      </c>
      <c r="G90" s="25">
        <v>92</v>
      </c>
      <c r="H90" s="26">
        <v>0</v>
      </c>
      <c r="I90" s="26">
        <f>ROUND(ROUND(H90,2)*ROUND(G90,3),2)</f>
        <v>0</v>
      </c>
      <c r="O90">
        <f>(I90*21)/100</f>
        <v>0</v>
      </c>
      <c r="P90" t="s">
        <v>30</v>
      </c>
    </row>
    <row r="91" spans="1:16" x14ac:dyDescent="0.2">
      <c r="A91" s="27" t="s">
        <v>57</v>
      </c>
      <c r="E91" s="28" t="s">
        <v>1043</v>
      </c>
    </row>
    <row r="92" spans="1:16" x14ac:dyDescent="0.2">
      <c r="A92" s="29" t="s">
        <v>59</v>
      </c>
      <c r="E92" s="30" t="s">
        <v>724</v>
      </c>
    </row>
    <row r="93" spans="1:16" ht="153" x14ac:dyDescent="0.2">
      <c r="A93" t="s">
        <v>61</v>
      </c>
      <c r="E93" s="28" t="s">
        <v>851</v>
      </c>
    </row>
    <row r="94" spans="1:16" x14ac:dyDescent="0.2">
      <c r="A94" s="17" t="s">
        <v>52</v>
      </c>
      <c r="B94" s="22" t="s">
        <v>156</v>
      </c>
      <c r="C94" s="22" t="s">
        <v>852</v>
      </c>
      <c r="D94" s="17" t="s">
        <v>54</v>
      </c>
      <c r="E94" s="23" t="s">
        <v>853</v>
      </c>
      <c r="F94" s="24" t="s">
        <v>113</v>
      </c>
      <c r="G94" s="25">
        <v>92</v>
      </c>
      <c r="H94" s="26">
        <v>0</v>
      </c>
      <c r="I94" s="26">
        <f>ROUND(ROUND(H94,2)*ROUND(G94,3),2)</f>
        <v>0</v>
      </c>
      <c r="O94">
        <f>(I94*21)/100</f>
        <v>0</v>
      </c>
      <c r="P94" t="s">
        <v>30</v>
      </c>
    </row>
    <row r="95" spans="1:16" x14ac:dyDescent="0.2">
      <c r="A95" s="27" t="s">
        <v>57</v>
      </c>
      <c r="E95" s="28" t="s">
        <v>1044</v>
      </c>
    </row>
    <row r="96" spans="1:16" x14ac:dyDescent="0.2">
      <c r="A96" s="29" t="s">
        <v>59</v>
      </c>
      <c r="E96" s="30" t="s">
        <v>724</v>
      </c>
    </row>
    <row r="97" spans="1:16" ht="114.75" x14ac:dyDescent="0.2">
      <c r="A97" t="s">
        <v>61</v>
      </c>
      <c r="E97" s="28" t="s">
        <v>855</v>
      </c>
    </row>
    <row r="98" spans="1:16" x14ac:dyDescent="0.2">
      <c r="A98" s="17" t="s">
        <v>52</v>
      </c>
      <c r="B98" s="22" t="s">
        <v>162</v>
      </c>
      <c r="C98" s="22" t="s">
        <v>856</v>
      </c>
      <c r="D98" s="17" t="s">
        <v>54</v>
      </c>
      <c r="E98" s="23" t="s">
        <v>857</v>
      </c>
      <c r="F98" s="24" t="s">
        <v>113</v>
      </c>
      <c r="G98" s="25">
        <v>64</v>
      </c>
      <c r="H98" s="26">
        <v>0</v>
      </c>
      <c r="I98" s="26">
        <f>ROUND(ROUND(H98,2)*ROUND(G98,3),2)</f>
        <v>0</v>
      </c>
      <c r="O98">
        <f>(I98*21)/100</f>
        <v>0</v>
      </c>
      <c r="P98" t="s">
        <v>30</v>
      </c>
    </row>
    <row r="99" spans="1:16" x14ac:dyDescent="0.2">
      <c r="A99" s="27" t="s">
        <v>57</v>
      </c>
      <c r="E99" s="28" t="s">
        <v>1045</v>
      </c>
    </row>
    <row r="100" spans="1:16" x14ac:dyDescent="0.2">
      <c r="A100" s="29" t="s">
        <v>59</v>
      </c>
      <c r="E100" s="30" t="s">
        <v>724</v>
      </c>
    </row>
    <row r="101" spans="1:16" ht="153" x14ac:dyDescent="0.2">
      <c r="A101" t="s">
        <v>61</v>
      </c>
      <c r="E101" s="28" t="s">
        <v>859</v>
      </c>
    </row>
    <row r="102" spans="1:16" x14ac:dyDescent="0.2">
      <c r="A102" s="17" t="s">
        <v>52</v>
      </c>
      <c r="B102" s="22" t="s">
        <v>166</v>
      </c>
      <c r="C102" s="22" t="s">
        <v>860</v>
      </c>
      <c r="D102" s="17" t="s">
        <v>54</v>
      </c>
      <c r="E102" s="23" t="s">
        <v>861</v>
      </c>
      <c r="F102" s="24" t="s">
        <v>862</v>
      </c>
      <c r="G102" s="25">
        <v>1</v>
      </c>
      <c r="H102" s="26">
        <v>0</v>
      </c>
      <c r="I102" s="26">
        <f>ROUND(ROUND(H102,2)*ROUND(G102,3),2)</f>
        <v>0</v>
      </c>
      <c r="O102">
        <f>(I102*21)/100</f>
        <v>0</v>
      </c>
      <c r="P102" t="s">
        <v>30</v>
      </c>
    </row>
    <row r="103" spans="1:16" x14ac:dyDescent="0.2">
      <c r="A103" s="27" t="s">
        <v>57</v>
      </c>
      <c r="E103" s="28" t="s">
        <v>1046</v>
      </c>
    </row>
    <row r="104" spans="1:16" x14ac:dyDescent="0.2">
      <c r="A104" s="29" t="s">
        <v>59</v>
      </c>
      <c r="E104" s="30" t="s">
        <v>724</v>
      </c>
    </row>
    <row r="105" spans="1:16" ht="127.5" x14ac:dyDescent="0.2">
      <c r="A105" t="s">
        <v>61</v>
      </c>
      <c r="E105" s="28" t="s">
        <v>864</v>
      </c>
    </row>
    <row r="106" spans="1:16" x14ac:dyDescent="0.2">
      <c r="A106" s="17" t="s">
        <v>52</v>
      </c>
      <c r="B106" s="22" t="s">
        <v>170</v>
      </c>
      <c r="C106" s="22" t="s">
        <v>865</v>
      </c>
      <c r="D106" s="17" t="s">
        <v>54</v>
      </c>
      <c r="E106" s="23" t="s">
        <v>866</v>
      </c>
      <c r="F106" s="24" t="s">
        <v>113</v>
      </c>
      <c r="G106" s="25">
        <v>110</v>
      </c>
      <c r="H106" s="26">
        <v>0</v>
      </c>
      <c r="I106" s="26">
        <f>ROUND(ROUND(H106,2)*ROUND(G106,3),2)</f>
        <v>0</v>
      </c>
      <c r="O106">
        <f>(I106*21)/100</f>
        <v>0</v>
      </c>
      <c r="P106" t="s">
        <v>30</v>
      </c>
    </row>
    <row r="107" spans="1:16" x14ac:dyDescent="0.2">
      <c r="A107" s="27" t="s">
        <v>57</v>
      </c>
      <c r="E107" s="28" t="s">
        <v>867</v>
      </c>
    </row>
    <row r="108" spans="1:16" x14ac:dyDescent="0.2">
      <c r="A108" s="29" t="s">
        <v>59</v>
      </c>
      <c r="E108" s="30" t="s">
        <v>724</v>
      </c>
    </row>
    <row r="109" spans="1:16" ht="127.5" x14ac:dyDescent="0.2">
      <c r="A109" t="s">
        <v>61</v>
      </c>
      <c r="E109" s="28" t="s">
        <v>868</v>
      </c>
    </row>
    <row r="110" spans="1:16" x14ac:dyDescent="0.2">
      <c r="A110" s="17" t="s">
        <v>52</v>
      </c>
      <c r="B110" s="22" t="s">
        <v>176</v>
      </c>
      <c r="C110" s="22" t="s">
        <v>869</v>
      </c>
      <c r="D110" s="17" t="s">
        <v>54</v>
      </c>
      <c r="E110" s="23" t="s">
        <v>870</v>
      </c>
      <c r="F110" s="24" t="s">
        <v>71</v>
      </c>
      <c r="G110" s="25">
        <v>2</v>
      </c>
      <c r="H110" s="26">
        <v>0</v>
      </c>
      <c r="I110" s="26">
        <f>ROUND(ROUND(H110,2)*ROUND(G110,3),2)</f>
        <v>0</v>
      </c>
      <c r="O110">
        <f>(I110*21)/100</f>
        <v>0</v>
      </c>
      <c r="P110" t="s">
        <v>30</v>
      </c>
    </row>
    <row r="111" spans="1:16" x14ac:dyDescent="0.2">
      <c r="A111" s="27" t="s">
        <v>57</v>
      </c>
      <c r="E111" s="28" t="s">
        <v>871</v>
      </c>
    </row>
    <row r="112" spans="1:16" x14ac:dyDescent="0.2">
      <c r="A112" s="29" t="s">
        <v>59</v>
      </c>
      <c r="E112" s="30" t="s">
        <v>724</v>
      </c>
    </row>
    <row r="113" spans="1:16" ht="178.5" x14ac:dyDescent="0.2">
      <c r="A113" t="s">
        <v>61</v>
      </c>
      <c r="E113" s="28" t="s">
        <v>829</v>
      </c>
    </row>
    <row r="114" spans="1:16" x14ac:dyDescent="0.2">
      <c r="A114" s="17" t="s">
        <v>52</v>
      </c>
      <c r="B114" s="22" t="s">
        <v>181</v>
      </c>
      <c r="C114" s="22" t="s">
        <v>872</v>
      </c>
      <c r="D114" s="17" t="s">
        <v>54</v>
      </c>
      <c r="E114" s="23" t="s">
        <v>873</v>
      </c>
      <c r="F114" s="24" t="s">
        <v>71</v>
      </c>
      <c r="G114" s="25">
        <v>2</v>
      </c>
      <c r="H114" s="26">
        <v>0</v>
      </c>
      <c r="I114" s="26">
        <f>ROUND(ROUND(H114,2)*ROUND(G114,3),2)</f>
        <v>0</v>
      </c>
      <c r="O114">
        <f>(I114*21)/100</f>
        <v>0</v>
      </c>
      <c r="P114" t="s">
        <v>30</v>
      </c>
    </row>
    <row r="115" spans="1:16" x14ac:dyDescent="0.2">
      <c r="A115" s="27" t="s">
        <v>57</v>
      </c>
      <c r="E115" s="28" t="s">
        <v>874</v>
      </c>
    </row>
    <row r="116" spans="1:16" x14ac:dyDescent="0.2">
      <c r="A116" s="29" t="s">
        <v>59</v>
      </c>
      <c r="E116" s="30" t="s">
        <v>724</v>
      </c>
    </row>
    <row r="117" spans="1:16" ht="127.5" x14ac:dyDescent="0.2">
      <c r="A117" t="s">
        <v>61</v>
      </c>
      <c r="E117" s="28" t="s">
        <v>832</v>
      </c>
    </row>
    <row r="118" spans="1:16" x14ac:dyDescent="0.2">
      <c r="A118" s="17" t="s">
        <v>52</v>
      </c>
      <c r="B118" s="22" t="s">
        <v>184</v>
      </c>
      <c r="C118" s="22" t="s">
        <v>1047</v>
      </c>
      <c r="D118" s="17" t="s">
        <v>54</v>
      </c>
      <c r="E118" s="23" t="s">
        <v>1048</v>
      </c>
      <c r="F118" s="24" t="s">
        <v>71</v>
      </c>
      <c r="G118" s="25">
        <v>1</v>
      </c>
      <c r="H118" s="26">
        <v>0</v>
      </c>
      <c r="I118" s="26">
        <f>ROUND(ROUND(H118,2)*ROUND(G118,3),2)</f>
        <v>0</v>
      </c>
      <c r="O118">
        <f>(I118*21)/100</f>
        <v>0</v>
      </c>
      <c r="P118" t="s">
        <v>30</v>
      </c>
    </row>
    <row r="119" spans="1:16" x14ac:dyDescent="0.2">
      <c r="A119" s="27" t="s">
        <v>57</v>
      </c>
      <c r="E119" s="28" t="s">
        <v>882</v>
      </c>
    </row>
    <row r="120" spans="1:16" x14ac:dyDescent="0.2">
      <c r="A120" s="29" t="s">
        <v>59</v>
      </c>
      <c r="E120" s="30" t="s">
        <v>1049</v>
      </c>
    </row>
    <row r="121" spans="1:16" ht="114.75" x14ac:dyDescent="0.2">
      <c r="A121" t="s">
        <v>61</v>
      </c>
      <c r="E121" s="28" t="s">
        <v>837</v>
      </c>
    </row>
    <row r="122" spans="1:16" x14ac:dyDescent="0.2">
      <c r="A122" s="17" t="s">
        <v>52</v>
      </c>
      <c r="B122" s="22" t="s">
        <v>331</v>
      </c>
      <c r="C122" s="22" t="s">
        <v>883</v>
      </c>
      <c r="D122" s="17" t="s">
        <v>54</v>
      </c>
      <c r="E122" s="23" t="s">
        <v>884</v>
      </c>
      <c r="F122" s="24" t="s">
        <v>71</v>
      </c>
      <c r="G122" s="25">
        <v>1</v>
      </c>
      <c r="H122" s="26">
        <v>0</v>
      </c>
      <c r="I122" s="26">
        <f>ROUND(ROUND(H122,2)*ROUND(G122,3),2)</f>
        <v>0</v>
      </c>
      <c r="O122">
        <f>(I122*21)/100</f>
        <v>0</v>
      </c>
      <c r="P122" t="s">
        <v>30</v>
      </c>
    </row>
    <row r="123" spans="1:16" x14ac:dyDescent="0.2">
      <c r="A123" s="27" t="s">
        <v>57</v>
      </c>
      <c r="E123" s="28" t="s">
        <v>882</v>
      </c>
    </row>
    <row r="124" spans="1:16" x14ac:dyDescent="0.2">
      <c r="A124" s="29" t="s">
        <v>59</v>
      </c>
      <c r="E124" s="30" t="s">
        <v>724</v>
      </c>
    </row>
    <row r="125" spans="1:16" ht="127.5" x14ac:dyDescent="0.2">
      <c r="A125" t="s">
        <v>61</v>
      </c>
      <c r="E125" s="28" t="s">
        <v>832</v>
      </c>
    </row>
    <row r="126" spans="1:16" x14ac:dyDescent="0.2">
      <c r="A126" s="17" t="s">
        <v>52</v>
      </c>
      <c r="B126" s="22" t="s">
        <v>337</v>
      </c>
      <c r="C126" s="22" t="s">
        <v>893</v>
      </c>
      <c r="D126" s="17" t="s">
        <v>54</v>
      </c>
      <c r="E126" s="23" t="s">
        <v>894</v>
      </c>
      <c r="F126" s="24" t="s">
        <v>584</v>
      </c>
      <c r="G126" s="25">
        <v>2</v>
      </c>
      <c r="H126" s="26">
        <v>0</v>
      </c>
      <c r="I126" s="26">
        <f>ROUND(ROUND(H126,2)*ROUND(G126,3),2)</f>
        <v>0</v>
      </c>
      <c r="O126">
        <f>(I126*21)/100</f>
        <v>0</v>
      </c>
      <c r="P126" t="s">
        <v>30</v>
      </c>
    </row>
    <row r="127" spans="1:16" x14ac:dyDescent="0.2">
      <c r="A127" s="27" t="s">
        <v>57</v>
      </c>
      <c r="E127" s="28" t="s">
        <v>891</v>
      </c>
    </row>
    <row r="128" spans="1:16" x14ac:dyDescent="0.2">
      <c r="A128" s="29" t="s">
        <v>59</v>
      </c>
      <c r="E128" s="30" t="s">
        <v>724</v>
      </c>
    </row>
    <row r="129" spans="1:16" ht="127.5" x14ac:dyDescent="0.2">
      <c r="A129" t="s">
        <v>61</v>
      </c>
      <c r="E129" s="28" t="s">
        <v>892</v>
      </c>
    </row>
    <row r="130" spans="1:16" x14ac:dyDescent="0.2">
      <c r="A130" s="17" t="s">
        <v>52</v>
      </c>
      <c r="B130" s="22" t="s">
        <v>343</v>
      </c>
      <c r="C130" s="22" t="s">
        <v>895</v>
      </c>
      <c r="D130" s="17" t="s">
        <v>54</v>
      </c>
      <c r="E130" s="23" t="s">
        <v>896</v>
      </c>
      <c r="F130" s="24" t="s">
        <v>71</v>
      </c>
      <c r="G130" s="25">
        <v>2</v>
      </c>
      <c r="H130" s="26">
        <v>0</v>
      </c>
      <c r="I130" s="26">
        <f>ROUND(ROUND(H130,2)*ROUND(G130,3),2)</f>
        <v>0</v>
      </c>
      <c r="O130">
        <f>(I130*21)/100</f>
        <v>0</v>
      </c>
      <c r="P130" t="s">
        <v>30</v>
      </c>
    </row>
    <row r="131" spans="1:16" x14ac:dyDescent="0.2">
      <c r="A131" s="27" t="s">
        <v>57</v>
      </c>
      <c r="E131" s="28" t="s">
        <v>1050</v>
      </c>
    </row>
    <row r="132" spans="1:16" ht="127.5" x14ac:dyDescent="0.2">
      <c r="A132" s="29" t="s">
        <v>59</v>
      </c>
      <c r="E132" s="30" t="s">
        <v>1051</v>
      </c>
    </row>
    <row r="133" spans="1:16" ht="140.25" x14ac:dyDescent="0.2">
      <c r="A133" t="s">
        <v>61</v>
      </c>
      <c r="E133" s="28" t="s">
        <v>898</v>
      </c>
    </row>
    <row r="134" spans="1:16" x14ac:dyDescent="0.2">
      <c r="A134" s="17" t="s">
        <v>52</v>
      </c>
      <c r="B134" s="22" t="s">
        <v>348</v>
      </c>
      <c r="C134" s="22" t="s">
        <v>899</v>
      </c>
      <c r="D134" s="17" t="s">
        <v>54</v>
      </c>
      <c r="E134" s="23" t="s">
        <v>900</v>
      </c>
      <c r="F134" s="24" t="s">
        <v>71</v>
      </c>
      <c r="G134" s="25">
        <v>2</v>
      </c>
      <c r="H134" s="26">
        <v>0</v>
      </c>
      <c r="I134" s="26">
        <f>ROUND(ROUND(H134,2)*ROUND(G134,3),2)</f>
        <v>0</v>
      </c>
      <c r="O134">
        <f>(I134*21)/100</f>
        <v>0</v>
      </c>
      <c r="P134" t="s">
        <v>30</v>
      </c>
    </row>
    <row r="135" spans="1:16" x14ac:dyDescent="0.2">
      <c r="A135" s="27" t="s">
        <v>57</v>
      </c>
      <c r="E135" s="28" t="s">
        <v>1050</v>
      </c>
    </row>
    <row r="136" spans="1:16" ht="127.5" x14ac:dyDescent="0.2">
      <c r="A136" s="29" t="s">
        <v>59</v>
      </c>
      <c r="E136" s="30" t="s">
        <v>1051</v>
      </c>
    </row>
    <row r="137" spans="1:16" ht="140.25" x14ac:dyDescent="0.2">
      <c r="A137" t="s">
        <v>61</v>
      </c>
      <c r="E137" s="28" t="s">
        <v>898</v>
      </c>
    </row>
    <row r="138" spans="1:16" x14ac:dyDescent="0.2">
      <c r="A138" s="17" t="s">
        <v>52</v>
      </c>
      <c r="B138" s="22" t="s">
        <v>354</v>
      </c>
      <c r="C138" s="22" t="s">
        <v>903</v>
      </c>
      <c r="D138" s="17" t="s">
        <v>54</v>
      </c>
      <c r="E138" s="23" t="s">
        <v>904</v>
      </c>
      <c r="F138" s="24" t="s">
        <v>71</v>
      </c>
      <c r="G138" s="25">
        <v>2</v>
      </c>
      <c r="H138" s="26">
        <v>0</v>
      </c>
      <c r="I138" s="26">
        <f>ROUND(ROUND(H138,2)*ROUND(G138,3),2)</f>
        <v>0</v>
      </c>
      <c r="O138">
        <f>(I138*21)/100</f>
        <v>0</v>
      </c>
      <c r="P138" t="s">
        <v>30</v>
      </c>
    </row>
    <row r="139" spans="1:16" ht="38.25" x14ac:dyDescent="0.2">
      <c r="A139" s="27" t="s">
        <v>57</v>
      </c>
      <c r="E139" s="28" t="s">
        <v>1052</v>
      </c>
    </row>
    <row r="140" spans="1:16" ht="127.5" x14ac:dyDescent="0.2">
      <c r="A140" s="29" t="s">
        <v>59</v>
      </c>
      <c r="E140" s="30" t="s">
        <v>1051</v>
      </c>
    </row>
    <row r="141" spans="1:16" ht="140.25" x14ac:dyDescent="0.2">
      <c r="A141" t="s">
        <v>61</v>
      </c>
      <c r="E141" s="28" t="s">
        <v>898</v>
      </c>
    </row>
    <row r="142" spans="1:16" x14ac:dyDescent="0.2">
      <c r="A142" s="17" t="s">
        <v>52</v>
      </c>
      <c r="B142" s="22" t="s">
        <v>360</v>
      </c>
      <c r="C142" s="22" t="s">
        <v>906</v>
      </c>
      <c r="D142" s="17" t="s">
        <v>54</v>
      </c>
      <c r="E142" s="23" t="s">
        <v>907</v>
      </c>
      <c r="F142" s="24" t="s">
        <v>71</v>
      </c>
      <c r="G142" s="25">
        <v>2</v>
      </c>
      <c r="H142" s="26">
        <v>0</v>
      </c>
      <c r="I142" s="26">
        <f>ROUND(ROUND(H142,2)*ROUND(G142,3),2)</f>
        <v>0</v>
      </c>
      <c r="O142">
        <f>(I142*21)/100</f>
        <v>0</v>
      </c>
      <c r="P142" t="s">
        <v>30</v>
      </c>
    </row>
    <row r="143" spans="1:16" x14ac:dyDescent="0.2">
      <c r="A143" s="27" t="s">
        <v>57</v>
      </c>
      <c r="E143" s="28" t="s">
        <v>1053</v>
      </c>
    </row>
    <row r="144" spans="1:16" ht="127.5" x14ac:dyDescent="0.2">
      <c r="A144" s="29" t="s">
        <v>59</v>
      </c>
      <c r="E144" s="30" t="s">
        <v>1051</v>
      </c>
    </row>
    <row r="145" spans="1:16" ht="140.25" x14ac:dyDescent="0.2">
      <c r="A145" t="s">
        <v>61</v>
      </c>
      <c r="E145" s="28" t="s">
        <v>898</v>
      </c>
    </row>
    <row r="146" spans="1:16" x14ac:dyDescent="0.2">
      <c r="A146" s="17" t="s">
        <v>52</v>
      </c>
      <c r="B146" s="22" t="s">
        <v>366</v>
      </c>
      <c r="C146" s="22" t="s">
        <v>1054</v>
      </c>
      <c r="D146" s="17" t="s">
        <v>54</v>
      </c>
      <c r="E146" s="23" t="s">
        <v>1055</v>
      </c>
      <c r="F146" s="24" t="s">
        <v>71</v>
      </c>
      <c r="G146" s="25">
        <v>2</v>
      </c>
      <c r="H146" s="26">
        <v>0</v>
      </c>
      <c r="I146" s="26">
        <f>ROUND(ROUND(H146,2)*ROUND(G146,3),2)</f>
        <v>0</v>
      </c>
      <c r="O146">
        <f>(I146*21)/100</f>
        <v>0</v>
      </c>
      <c r="P146" t="s">
        <v>30</v>
      </c>
    </row>
    <row r="147" spans="1:16" x14ac:dyDescent="0.2">
      <c r="A147" s="27" t="s">
        <v>57</v>
      </c>
      <c r="E147" s="28" t="s">
        <v>1056</v>
      </c>
    </row>
    <row r="148" spans="1:16" x14ac:dyDescent="0.2">
      <c r="A148" s="29" t="s">
        <v>59</v>
      </c>
      <c r="E148" s="30" t="s">
        <v>724</v>
      </c>
    </row>
    <row r="149" spans="1:16" ht="153" x14ac:dyDescent="0.2">
      <c r="A149" t="s">
        <v>61</v>
      </c>
      <c r="E149" s="28" t="s">
        <v>1057</v>
      </c>
    </row>
    <row r="150" spans="1:16" x14ac:dyDescent="0.2">
      <c r="A150" s="17" t="s">
        <v>52</v>
      </c>
      <c r="B150" s="22" t="s">
        <v>373</v>
      </c>
      <c r="C150" s="22" t="s">
        <v>915</v>
      </c>
      <c r="D150" s="17" t="s">
        <v>54</v>
      </c>
      <c r="E150" s="23" t="s">
        <v>916</v>
      </c>
      <c r="F150" s="24" t="s">
        <v>71</v>
      </c>
      <c r="G150" s="25">
        <v>2</v>
      </c>
      <c r="H150" s="26">
        <v>0</v>
      </c>
      <c r="I150" s="26">
        <f>ROUND(ROUND(H150,2)*ROUND(G150,3),2)</f>
        <v>0</v>
      </c>
      <c r="O150">
        <f>(I150*21)/100</f>
        <v>0</v>
      </c>
      <c r="P150" t="s">
        <v>30</v>
      </c>
    </row>
    <row r="151" spans="1:16" x14ac:dyDescent="0.2">
      <c r="A151" s="27" t="s">
        <v>57</v>
      </c>
      <c r="E151" s="28" t="s">
        <v>1056</v>
      </c>
    </row>
    <row r="152" spans="1:16" x14ac:dyDescent="0.2">
      <c r="A152" s="29" t="s">
        <v>59</v>
      </c>
      <c r="E152" s="30" t="s">
        <v>724</v>
      </c>
    </row>
    <row r="153" spans="1:16" ht="178.5" x14ac:dyDescent="0.2">
      <c r="A153" t="s">
        <v>61</v>
      </c>
      <c r="E153" s="28" t="s">
        <v>888</v>
      </c>
    </row>
    <row r="154" spans="1:16" x14ac:dyDescent="0.2">
      <c r="A154" s="17" t="s">
        <v>52</v>
      </c>
      <c r="B154" s="22" t="s">
        <v>379</v>
      </c>
      <c r="C154" s="22" t="s">
        <v>918</v>
      </c>
      <c r="D154" s="17" t="s">
        <v>54</v>
      </c>
      <c r="E154" s="23" t="s">
        <v>919</v>
      </c>
      <c r="F154" s="24" t="s">
        <v>71</v>
      </c>
      <c r="G154" s="25">
        <v>2</v>
      </c>
      <c r="H154" s="26">
        <v>0</v>
      </c>
      <c r="I154" s="26">
        <f>ROUND(ROUND(H154,2)*ROUND(G154,3),2)</f>
        <v>0</v>
      </c>
      <c r="O154">
        <f>(I154*21)/100</f>
        <v>0</v>
      </c>
      <c r="P154" t="s">
        <v>30</v>
      </c>
    </row>
    <row r="155" spans="1:16" x14ac:dyDescent="0.2">
      <c r="A155" s="27" t="s">
        <v>57</v>
      </c>
      <c r="E155" s="28" t="s">
        <v>1056</v>
      </c>
    </row>
    <row r="156" spans="1:16" x14ac:dyDescent="0.2">
      <c r="A156" s="29" t="s">
        <v>59</v>
      </c>
      <c r="E156" s="30" t="s">
        <v>724</v>
      </c>
    </row>
    <row r="157" spans="1:16" ht="153" x14ac:dyDescent="0.2">
      <c r="A157" t="s">
        <v>61</v>
      </c>
      <c r="E157" s="28" t="s">
        <v>920</v>
      </c>
    </row>
    <row r="158" spans="1:16" x14ac:dyDescent="0.2">
      <c r="A158" s="17" t="s">
        <v>52</v>
      </c>
      <c r="B158" s="22" t="s">
        <v>385</v>
      </c>
      <c r="C158" s="22" t="s">
        <v>930</v>
      </c>
      <c r="D158" s="17" t="s">
        <v>54</v>
      </c>
      <c r="E158" s="23" t="s">
        <v>931</v>
      </c>
      <c r="F158" s="24" t="s">
        <v>932</v>
      </c>
      <c r="G158" s="25">
        <v>72</v>
      </c>
      <c r="H158" s="26">
        <v>0</v>
      </c>
      <c r="I158" s="26">
        <f>ROUND(ROUND(H158,2)*ROUND(G158,3),2)</f>
        <v>0</v>
      </c>
      <c r="O158">
        <f>(I158*21)/100</f>
        <v>0</v>
      </c>
      <c r="P158" t="s">
        <v>30</v>
      </c>
    </row>
    <row r="159" spans="1:16" x14ac:dyDescent="0.2">
      <c r="A159" s="27" t="s">
        <v>57</v>
      </c>
      <c r="E159" s="28" t="s">
        <v>1058</v>
      </c>
    </row>
    <row r="160" spans="1:16" x14ac:dyDescent="0.2">
      <c r="A160" s="29" t="s">
        <v>59</v>
      </c>
      <c r="E160" s="30" t="s">
        <v>724</v>
      </c>
    </row>
    <row r="161" spans="1:18" ht="153" x14ac:dyDescent="0.2">
      <c r="A161" t="s">
        <v>61</v>
      </c>
      <c r="E161" s="28" t="s">
        <v>934</v>
      </c>
    </row>
    <row r="162" spans="1:18" x14ac:dyDescent="0.2">
      <c r="A162" s="17" t="s">
        <v>52</v>
      </c>
      <c r="B162" s="22" t="s">
        <v>391</v>
      </c>
      <c r="C162" s="22" t="s">
        <v>1059</v>
      </c>
      <c r="D162" s="17" t="s">
        <v>54</v>
      </c>
      <c r="E162" s="23" t="s">
        <v>1060</v>
      </c>
      <c r="F162" s="24" t="s">
        <v>71</v>
      </c>
      <c r="G162" s="25">
        <v>72</v>
      </c>
      <c r="H162" s="26">
        <v>0</v>
      </c>
      <c r="I162" s="26">
        <f>ROUND(ROUND(H162,2)*ROUND(G162,3),2)</f>
        <v>0</v>
      </c>
      <c r="O162">
        <f>(I162*21)/100</f>
        <v>0</v>
      </c>
      <c r="P162" t="s">
        <v>30</v>
      </c>
    </row>
    <row r="163" spans="1:18" x14ac:dyDescent="0.2">
      <c r="A163" s="27" t="s">
        <v>57</v>
      </c>
      <c r="E163" s="28" t="s">
        <v>1061</v>
      </c>
    </row>
    <row r="164" spans="1:18" x14ac:dyDescent="0.2">
      <c r="A164" s="29" t="s">
        <v>59</v>
      </c>
      <c r="E164" s="30" t="s">
        <v>724</v>
      </c>
    </row>
    <row r="165" spans="1:18" ht="114.75" x14ac:dyDescent="0.2">
      <c r="A165" t="s">
        <v>61</v>
      </c>
      <c r="E165" s="28" t="s">
        <v>837</v>
      </c>
    </row>
    <row r="166" spans="1:18" x14ac:dyDescent="0.2">
      <c r="A166" s="17" t="s">
        <v>52</v>
      </c>
      <c r="B166" s="22" t="s">
        <v>396</v>
      </c>
      <c r="C166" s="22" t="s">
        <v>1062</v>
      </c>
      <c r="D166" s="17" t="s">
        <v>54</v>
      </c>
      <c r="E166" s="23" t="s">
        <v>1063</v>
      </c>
      <c r="F166" s="24" t="s">
        <v>71</v>
      </c>
      <c r="G166" s="25">
        <v>72</v>
      </c>
      <c r="H166" s="26">
        <v>0</v>
      </c>
      <c r="I166" s="26">
        <f>ROUND(ROUND(H166,2)*ROUND(G166,3),2)</f>
        <v>0</v>
      </c>
      <c r="O166">
        <f>(I166*21)/100</f>
        <v>0</v>
      </c>
      <c r="P166" t="s">
        <v>30</v>
      </c>
    </row>
    <row r="167" spans="1:18" x14ac:dyDescent="0.2">
      <c r="A167" s="27" t="s">
        <v>57</v>
      </c>
      <c r="E167" s="28" t="s">
        <v>1061</v>
      </c>
    </row>
    <row r="168" spans="1:18" x14ac:dyDescent="0.2">
      <c r="A168" s="29" t="s">
        <v>59</v>
      </c>
      <c r="E168" s="30" t="s">
        <v>724</v>
      </c>
    </row>
    <row r="169" spans="1:18" ht="127.5" x14ac:dyDescent="0.2">
      <c r="A169" t="s">
        <v>61</v>
      </c>
      <c r="E169" s="28" t="s">
        <v>832</v>
      </c>
    </row>
    <row r="170" spans="1:18" ht="12.75" customHeight="1" x14ac:dyDescent="0.2">
      <c r="A170" s="2" t="s">
        <v>50</v>
      </c>
      <c r="B170" s="2"/>
      <c r="C170" s="31" t="s">
        <v>983</v>
      </c>
      <c r="D170" s="2"/>
      <c r="E170" s="20" t="s">
        <v>984</v>
      </c>
      <c r="F170" s="2"/>
      <c r="G170" s="2"/>
      <c r="H170" s="2"/>
      <c r="I170" s="32">
        <f>0+Q170</f>
        <v>0</v>
      </c>
      <c r="O170">
        <f>0+R170</f>
        <v>0</v>
      </c>
      <c r="Q170">
        <f>0+I171+I175+I179+I183+I187+I191+I195+I199+I203+I207+I211+I215+I219+I223+I227+I231+I235+I239+I243+I247+I251+I255+I259+I263+I267+I271+I275</f>
        <v>0</v>
      </c>
      <c r="R170">
        <f>0+O171+O175+O179+O183+O187+O191+O195+O199+O203+O207+O211+O215+O219+O223+O227+O231+O235+O239+O243+O247+O251+O255+O259+O263+O267+O271+O275</f>
        <v>0</v>
      </c>
    </row>
    <row r="171" spans="1:18" x14ac:dyDescent="0.2">
      <c r="A171" s="17" t="s">
        <v>52</v>
      </c>
      <c r="B171" s="22" t="s">
        <v>401</v>
      </c>
      <c r="C171" s="22" t="s">
        <v>802</v>
      </c>
      <c r="D171" s="17" t="s">
        <v>54</v>
      </c>
      <c r="E171" s="23" t="s">
        <v>803</v>
      </c>
      <c r="F171" s="24" t="s">
        <v>804</v>
      </c>
      <c r="G171" s="25">
        <v>1.8</v>
      </c>
      <c r="H171" s="26">
        <v>0</v>
      </c>
      <c r="I171" s="26">
        <f>ROUND(ROUND(H171,2)*ROUND(G171,3),2)</f>
        <v>0</v>
      </c>
      <c r="O171">
        <f>(I171*21)/100</f>
        <v>0</v>
      </c>
      <c r="P171" t="s">
        <v>30</v>
      </c>
    </row>
    <row r="172" spans="1:18" x14ac:dyDescent="0.2">
      <c r="A172" s="27" t="s">
        <v>57</v>
      </c>
      <c r="E172" s="28" t="s">
        <v>1064</v>
      </c>
    </row>
    <row r="173" spans="1:18" x14ac:dyDescent="0.2">
      <c r="A173" s="29" t="s">
        <v>59</v>
      </c>
      <c r="E173" s="30" t="s">
        <v>724</v>
      </c>
    </row>
    <row r="174" spans="1:18" ht="140.25" x14ac:dyDescent="0.2">
      <c r="A174" t="s">
        <v>61</v>
      </c>
      <c r="E174" s="28" t="s">
        <v>801</v>
      </c>
    </row>
    <row r="175" spans="1:18" x14ac:dyDescent="0.2">
      <c r="A175" s="17" t="s">
        <v>52</v>
      </c>
      <c r="B175" s="22" t="s">
        <v>408</v>
      </c>
      <c r="C175" s="22" t="s">
        <v>827</v>
      </c>
      <c r="D175" s="17" t="s">
        <v>54</v>
      </c>
      <c r="E175" s="23" t="s">
        <v>828</v>
      </c>
      <c r="F175" s="24" t="s">
        <v>71</v>
      </c>
      <c r="G175" s="25">
        <v>2</v>
      </c>
      <c r="H175" s="26">
        <v>0</v>
      </c>
      <c r="I175" s="26">
        <f>ROUND(ROUND(H175,2)*ROUND(G175,3),2)</f>
        <v>0</v>
      </c>
      <c r="O175">
        <f>(I175*21)/100</f>
        <v>0</v>
      </c>
      <c r="P175" t="s">
        <v>30</v>
      </c>
    </row>
    <row r="176" spans="1:18" x14ac:dyDescent="0.2">
      <c r="A176" s="27" t="s">
        <v>57</v>
      </c>
      <c r="E176" s="28" t="s">
        <v>877</v>
      </c>
    </row>
    <row r="177" spans="1:16" x14ac:dyDescent="0.2">
      <c r="A177" s="29" t="s">
        <v>59</v>
      </c>
      <c r="E177" s="30" t="s">
        <v>724</v>
      </c>
    </row>
    <row r="178" spans="1:16" ht="178.5" x14ac:dyDescent="0.2">
      <c r="A178" t="s">
        <v>61</v>
      </c>
      <c r="E178" s="28" t="s">
        <v>829</v>
      </c>
    </row>
    <row r="179" spans="1:16" ht="25.5" x14ac:dyDescent="0.2">
      <c r="A179" s="17" t="s">
        <v>52</v>
      </c>
      <c r="B179" s="22" t="s">
        <v>413</v>
      </c>
      <c r="C179" s="22" t="s">
        <v>830</v>
      </c>
      <c r="D179" s="17" t="s">
        <v>54</v>
      </c>
      <c r="E179" s="23" t="s">
        <v>831</v>
      </c>
      <c r="F179" s="24" t="s">
        <v>71</v>
      </c>
      <c r="G179" s="25">
        <v>2</v>
      </c>
      <c r="H179" s="26">
        <v>0</v>
      </c>
      <c r="I179" s="26">
        <f>ROUND(ROUND(H179,2)*ROUND(G179,3),2)</f>
        <v>0</v>
      </c>
      <c r="O179">
        <f>(I179*21)/100</f>
        <v>0</v>
      </c>
      <c r="P179" t="s">
        <v>30</v>
      </c>
    </row>
    <row r="180" spans="1:16" x14ac:dyDescent="0.2">
      <c r="A180" s="27" t="s">
        <v>57</v>
      </c>
      <c r="E180" s="28" t="s">
        <v>877</v>
      </c>
    </row>
    <row r="181" spans="1:16" x14ac:dyDescent="0.2">
      <c r="A181" s="29" t="s">
        <v>59</v>
      </c>
      <c r="E181" s="30" t="s">
        <v>724</v>
      </c>
    </row>
    <row r="182" spans="1:16" ht="127.5" x14ac:dyDescent="0.2">
      <c r="A182" t="s">
        <v>61</v>
      </c>
      <c r="E182" s="28" t="s">
        <v>832</v>
      </c>
    </row>
    <row r="183" spans="1:16" x14ac:dyDescent="0.2">
      <c r="A183" s="17" t="s">
        <v>52</v>
      </c>
      <c r="B183" s="22" t="s">
        <v>419</v>
      </c>
      <c r="C183" s="22" t="s">
        <v>1039</v>
      </c>
      <c r="D183" s="17" t="s">
        <v>54</v>
      </c>
      <c r="E183" s="23" t="s">
        <v>1040</v>
      </c>
      <c r="F183" s="24" t="s">
        <v>835</v>
      </c>
      <c r="G183" s="25">
        <v>222.33600000000001</v>
      </c>
      <c r="H183" s="26">
        <v>0</v>
      </c>
      <c r="I183" s="26">
        <f>ROUND(ROUND(H183,2)*ROUND(G183,3),2)</f>
        <v>0</v>
      </c>
      <c r="O183">
        <f>(I183*21)/100</f>
        <v>0</v>
      </c>
      <c r="P183" t="s">
        <v>30</v>
      </c>
    </row>
    <row r="184" spans="1:16" x14ac:dyDescent="0.2">
      <c r="A184" s="27" t="s">
        <v>57</v>
      </c>
      <c r="E184" s="28" t="s">
        <v>1065</v>
      </c>
    </row>
    <row r="185" spans="1:16" x14ac:dyDescent="0.2">
      <c r="A185" s="29" t="s">
        <v>59</v>
      </c>
      <c r="E185" s="30" t="s">
        <v>724</v>
      </c>
    </row>
    <row r="186" spans="1:16" ht="114.75" x14ac:dyDescent="0.2">
      <c r="A186" t="s">
        <v>61</v>
      </c>
      <c r="E186" s="28" t="s">
        <v>837</v>
      </c>
    </row>
    <row r="187" spans="1:16" x14ac:dyDescent="0.2">
      <c r="A187" s="17" t="s">
        <v>52</v>
      </c>
      <c r="B187" s="22" t="s">
        <v>424</v>
      </c>
      <c r="C187" s="22" t="s">
        <v>838</v>
      </c>
      <c r="D187" s="17" t="s">
        <v>54</v>
      </c>
      <c r="E187" s="23" t="s">
        <v>839</v>
      </c>
      <c r="F187" s="24" t="s">
        <v>113</v>
      </c>
      <c r="G187" s="25">
        <v>3088</v>
      </c>
      <c r="H187" s="26">
        <v>0</v>
      </c>
      <c r="I187" s="26">
        <f>ROUND(ROUND(H187,2)*ROUND(G187,3),2)</f>
        <v>0</v>
      </c>
      <c r="O187">
        <f>(I187*21)/100</f>
        <v>0</v>
      </c>
      <c r="P187" t="s">
        <v>30</v>
      </c>
    </row>
    <row r="188" spans="1:16" x14ac:dyDescent="0.2">
      <c r="A188" s="27" t="s">
        <v>57</v>
      </c>
      <c r="E188" s="28" t="s">
        <v>1066</v>
      </c>
    </row>
    <row r="189" spans="1:16" x14ac:dyDescent="0.2">
      <c r="A189" s="29" t="s">
        <v>59</v>
      </c>
      <c r="E189" s="30" t="s">
        <v>724</v>
      </c>
    </row>
    <row r="190" spans="1:16" ht="63.75" x14ac:dyDescent="0.2">
      <c r="A190" t="s">
        <v>61</v>
      </c>
      <c r="E190" s="28" t="s">
        <v>841</v>
      </c>
    </row>
    <row r="191" spans="1:16" x14ac:dyDescent="0.2">
      <c r="A191" s="17" t="s">
        <v>52</v>
      </c>
      <c r="B191" s="22" t="s">
        <v>429</v>
      </c>
      <c r="C191" s="22" t="s">
        <v>842</v>
      </c>
      <c r="D191" s="17" t="s">
        <v>54</v>
      </c>
      <c r="E191" s="23" t="s">
        <v>843</v>
      </c>
      <c r="F191" s="24" t="s">
        <v>113</v>
      </c>
      <c r="G191" s="25">
        <v>3115</v>
      </c>
      <c r="H191" s="26">
        <v>0</v>
      </c>
      <c r="I191" s="26">
        <f>ROUND(ROUND(H191,2)*ROUND(G191,3),2)</f>
        <v>0</v>
      </c>
      <c r="O191">
        <f>(I191*21)/100</f>
        <v>0</v>
      </c>
      <c r="P191" t="s">
        <v>30</v>
      </c>
    </row>
    <row r="192" spans="1:16" x14ac:dyDescent="0.2">
      <c r="A192" s="27" t="s">
        <v>57</v>
      </c>
      <c r="E192" s="28" t="s">
        <v>1042</v>
      </c>
    </row>
    <row r="193" spans="1:16" x14ac:dyDescent="0.2">
      <c r="A193" s="29" t="s">
        <v>59</v>
      </c>
      <c r="E193" s="30" t="s">
        <v>724</v>
      </c>
    </row>
    <row r="194" spans="1:16" ht="114.75" x14ac:dyDescent="0.2">
      <c r="A194" t="s">
        <v>61</v>
      </c>
      <c r="E194" s="28" t="s">
        <v>844</v>
      </c>
    </row>
    <row r="195" spans="1:16" x14ac:dyDescent="0.2">
      <c r="A195" s="17" t="s">
        <v>52</v>
      </c>
      <c r="B195" s="22" t="s">
        <v>435</v>
      </c>
      <c r="C195" s="22" t="s">
        <v>845</v>
      </c>
      <c r="D195" s="17" t="s">
        <v>54</v>
      </c>
      <c r="E195" s="23" t="s">
        <v>846</v>
      </c>
      <c r="F195" s="24" t="s">
        <v>71</v>
      </c>
      <c r="G195" s="25">
        <v>3</v>
      </c>
      <c r="H195" s="26">
        <v>0</v>
      </c>
      <c r="I195" s="26">
        <f>ROUND(ROUND(H195,2)*ROUND(G195,3),2)</f>
        <v>0</v>
      </c>
      <c r="O195">
        <f>(I195*21)/100</f>
        <v>0</v>
      </c>
      <c r="P195" t="s">
        <v>30</v>
      </c>
    </row>
    <row r="196" spans="1:16" x14ac:dyDescent="0.2">
      <c r="A196" s="27" t="s">
        <v>57</v>
      </c>
      <c r="E196" s="28" t="s">
        <v>847</v>
      </c>
    </row>
    <row r="197" spans="1:16" x14ac:dyDescent="0.2">
      <c r="A197" s="29" t="s">
        <v>59</v>
      </c>
      <c r="E197" s="30" t="s">
        <v>724</v>
      </c>
    </row>
    <row r="198" spans="1:16" ht="127.5" x14ac:dyDescent="0.2">
      <c r="A198" t="s">
        <v>61</v>
      </c>
      <c r="E198" s="28" t="s">
        <v>832</v>
      </c>
    </row>
    <row r="199" spans="1:16" x14ac:dyDescent="0.2">
      <c r="A199" s="17" t="s">
        <v>52</v>
      </c>
      <c r="B199" s="22" t="s">
        <v>440</v>
      </c>
      <c r="C199" s="22" t="s">
        <v>848</v>
      </c>
      <c r="D199" s="17" t="s">
        <v>54</v>
      </c>
      <c r="E199" s="23" t="s">
        <v>849</v>
      </c>
      <c r="F199" s="24" t="s">
        <v>113</v>
      </c>
      <c r="G199" s="25">
        <v>65</v>
      </c>
      <c r="H199" s="26">
        <v>0</v>
      </c>
      <c r="I199" s="26">
        <f>ROUND(ROUND(H199,2)*ROUND(G199,3),2)</f>
        <v>0</v>
      </c>
      <c r="O199">
        <f>(I199*21)/100</f>
        <v>0</v>
      </c>
      <c r="P199" t="s">
        <v>30</v>
      </c>
    </row>
    <row r="200" spans="1:16" x14ac:dyDescent="0.2">
      <c r="A200" s="27" t="s">
        <v>57</v>
      </c>
      <c r="E200" s="28" t="s">
        <v>1067</v>
      </c>
    </row>
    <row r="201" spans="1:16" x14ac:dyDescent="0.2">
      <c r="A201" s="29" t="s">
        <v>59</v>
      </c>
      <c r="E201" s="30" t="s">
        <v>724</v>
      </c>
    </row>
    <row r="202" spans="1:16" ht="153" x14ac:dyDescent="0.2">
      <c r="A202" t="s">
        <v>61</v>
      </c>
      <c r="E202" s="28" t="s">
        <v>851</v>
      </c>
    </row>
    <row r="203" spans="1:16" x14ac:dyDescent="0.2">
      <c r="A203" s="17" t="s">
        <v>52</v>
      </c>
      <c r="B203" s="22" t="s">
        <v>446</v>
      </c>
      <c r="C203" s="22" t="s">
        <v>852</v>
      </c>
      <c r="D203" s="17" t="s">
        <v>54</v>
      </c>
      <c r="E203" s="23" t="s">
        <v>853</v>
      </c>
      <c r="F203" s="24" t="s">
        <v>113</v>
      </c>
      <c r="G203" s="25">
        <v>65</v>
      </c>
      <c r="H203" s="26">
        <v>0</v>
      </c>
      <c r="I203" s="26">
        <f>ROUND(ROUND(H203,2)*ROUND(G203,3),2)</f>
        <v>0</v>
      </c>
      <c r="O203">
        <f>(I203*21)/100</f>
        <v>0</v>
      </c>
      <c r="P203" t="s">
        <v>30</v>
      </c>
    </row>
    <row r="204" spans="1:16" x14ac:dyDescent="0.2">
      <c r="A204" s="27" t="s">
        <v>57</v>
      </c>
      <c r="E204" s="28" t="s">
        <v>1067</v>
      </c>
    </row>
    <row r="205" spans="1:16" x14ac:dyDescent="0.2">
      <c r="A205" s="29" t="s">
        <v>59</v>
      </c>
      <c r="E205" s="30" t="s">
        <v>724</v>
      </c>
    </row>
    <row r="206" spans="1:16" ht="114.75" x14ac:dyDescent="0.2">
      <c r="A206" t="s">
        <v>61</v>
      </c>
      <c r="E206" s="28" t="s">
        <v>855</v>
      </c>
    </row>
    <row r="207" spans="1:16" x14ac:dyDescent="0.2">
      <c r="A207" s="17" t="s">
        <v>52</v>
      </c>
      <c r="B207" s="22" t="s">
        <v>452</v>
      </c>
      <c r="C207" s="22" t="s">
        <v>856</v>
      </c>
      <c r="D207" s="17" t="s">
        <v>54</v>
      </c>
      <c r="E207" s="23" t="s">
        <v>857</v>
      </c>
      <c r="F207" s="24" t="s">
        <v>113</v>
      </c>
      <c r="G207" s="25">
        <v>92</v>
      </c>
      <c r="H207" s="26">
        <v>0</v>
      </c>
      <c r="I207" s="26">
        <f>ROUND(ROUND(H207,2)*ROUND(G207,3),2)</f>
        <v>0</v>
      </c>
      <c r="O207">
        <f>(I207*21)/100</f>
        <v>0</v>
      </c>
      <c r="P207" t="s">
        <v>30</v>
      </c>
    </row>
    <row r="208" spans="1:16" x14ac:dyDescent="0.2">
      <c r="A208" s="27" t="s">
        <v>57</v>
      </c>
      <c r="E208" s="28" t="s">
        <v>1068</v>
      </c>
    </row>
    <row r="209" spans="1:16" x14ac:dyDescent="0.2">
      <c r="A209" s="29" t="s">
        <v>59</v>
      </c>
      <c r="E209" s="30" t="s">
        <v>724</v>
      </c>
    </row>
    <row r="210" spans="1:16" ht="153" x14ac:dyDescent="0.2">
      <c r="A210" t="s">
        <v>61</v>
      </c>
      <c r="E210" s="28" t="s">
        <v>859</v>
      </c>
    </row>
    <row r="211" spans="1:16" x14ac:dyDescent="0.2">
      <c r="A211" s="17" t="s">
        <v>52</v>
      </c>
      <c r="B211" s="22" t="s">
        <v>458</v>
      </c>
      <c r="C211" s="22" t="s">
        <v>860</v>
      </c>
      <c r="D211" s="17" t="s">
        <v>54</v>
      </c>
      <c r="E211" s="23" t="s">
        <v>861</v>
      </c>
      <c r="F211" s="24" t="s">
        <v>862</v>
      </c>
      <c r="G211" s="25">
        <v>1</v>
      </c>
      <c r="H211" s="26">
        <v>0</v>
      </c>
      <c r="I211" s="26">
        <f>ROUND(ROUND(H211,2)*ROUND(G211,3),2)</f>
        <v>0</v>
      </c>
      <c r="O211">
        <f>(I211*21)/100</f>
        <v>0</v>
      </c>
      <c r="P211" t="s">
        <v>30</v>
      </c>
    </row>
    <row r="212" spans="1:16" x14ac:dyDescent="0.2">
      <c r="A212" s="27" t="s">
        <v>57</v>
      </c>
      <c r="E212" s="28" t="s">
        <v>1069</v>
      </c>
    </row>
    <row r="213" spans="1:16" x14ac:dyDescent="0.2">
      <c r="A213" s="29" t="s">
        <v>59</v>
      </c>
      <c r="E213" s="30" t="s">
        <v>724</v>
      </c>
    </row>
    <row r="214" spans="1:16" ht="127.5" x14ac:dyDescent="0.2">
      <c r="A214" t="s">
        <v>61</v>
      </c>
      <c r="E214" s="28" t="s">
        <v>864</v>
      </c>
    </row>
    <row r="215" spans="1:16" x14ac:dyDescent="0.2">
      <c r="A215" s="17" t="s">
        <v>52</v>
      </c>
      <c r="B215" s="22" t="s">
        <v>464</v>
      </c>
      <c r="C215" s="22" t="s">
        <v>865</v>
      </c>
      <c r="D215" s="17" t="s">
        <v>54</v>
      </c>
      <c r="E215" s="23" t="s">
        <v>866</v>
      </c>
      <c r="F215" s="24" t="s">
        <v>113</v>
      </c>
      <c r="G215" s="25">
        <v>65</v>
      </c>
      <c r="H215" s="26">
        <v>0</v>
      </c>
      <c r="I215" s="26">
        <f>ROUND(ROUND(H215,2)*ROUND(G215,3),2)</f>
        <v>0</v>
      </c>
      <c r="O215">
        <f>(I215*21)/100</f>
        <v>0</v>
      </c>
      <c r="P215" t="s">
        <v>30</v>
      </c>
    </row>
    <row r="216" spans="1:16" x14ac:dyDescent="0.2">
      <c r="A216" s="27" t="s">
        <v>57</v>
      </c>
      <c r="E216" s="28" t="s">
        <v>989</v>
      </c>
    </row>
    <row r="217" spans="1:16" x14ac:dyDescent="0.2">
      <c r="A217" s="29" t="s">
        <v>59</v>
      </c>
      <c r="E217" s="30" t="s">
        <v>724</v>
      </c>
    </row>
    <row r="218" spans="1:16" ht="127.5" x14ac:dyDescent="0.2">
      <c r="A218" t="s">
        <v>61</v>
      </c>
      <c r="E218" s="28" t="s">
        <v>868</v>
      </c>
    </row>
    <row r="219" spans="1:16" x14ac:dyDescent="0.2">
      <c r="A219" s="17" t="s">
        <v>52</v>
      </c>
      <c r="B219" s="22" t="s">
        <v>470</v>
      </c>
      <c r="C219" s="22" t="s">
        <v>872</v>
      </c>
      <c r="D219" s="17" t="s">
        <v>54</v>
      </c>
      <c r="E219" s="23" t="s">
        <v>873</v>
      </c>
      <c r="F219" s="24" t="s">
        <v>71</v>
      </c>
      <c r="G219" s="25">
        <v>2</v>
      </c>
      <c r="H219" s="26">
        <v>0</v>
      </c>
      <c r="I219" s="26">
        <f>ROUND(ROUND(H219,2)*ROUND(G219,3),2)</f>
        <v>0</v>
      </c>
      <c r="O219">
        <f>(I219*21)/100</f>
        <v>0</v>
      </c>
      <c r="P219" t="s">
        <v>30</v>
      </c>
    </row>
    <row r="220" spans="1:16" x14ac:dyDescent="0.2">
      <c r="A220" s="27" t="s">
        <v>57</v>
      </c>
      <c r="E220" s="28" t="s">
        <v>874</v>
      </c>
    </row>
    <row r="221" spans="1:16" x14ac:dyDescent="0.2">
      <c r="A221" s="29" t="s">
        <v>59</v>
      </c>
      <c r="E221" s="30" t="s">
        <v>724</v>
      </c>
    </row>
    <row r="222" spans="1:16" ht="127.5" x14ac:dyDescent="0.2">
      <c r="A222" t="s">
        <v>61</v>
      </c>
      <c r="E222" s="28" t="s">
        <v>832</v>
      </c>
    </row>
    <row r="223" spans="1:16" x14ac:dyDescent="0.2">
      <c r="A223" s="17" t="s">
        <v>52</v>
      </c>
      <c r="B223" s="22" t="s">
        <v>475</v>
      </c>
      <c r="C223" s="22" t="s">
        <v>992</v>
      </c>
      <c r="D223" s="17" t="s">
        <v>54</v>
      </c>
      <c r="E223" s="23" t="s">
        <v>993</v>
      </c>
      <c r="F223" s="24" t="s">
        <v>71</v>
      </c>
      <c r="G223" s="25">
        <v>2</v>
      </c>
      <c r="H223" s="26">
        <v>0</v>
      </c>
      <c r="I223" s="26">
        <f>ROUND(ROUND(H223,2)*ROUND(G223,3),2)</f>
        <v>0</v>
      </c>
      <c r="O223">
        <f>(I223*21)/100</f>
        <v>0</v>
      </c>
      <c r="P223" t="s">
        <v>30</v>
      </c>
    </row>
    <row r="224" spans="1:16" x14ac:dyDescent="0.2">
      <c r="A224" s="27" t="s">
        <v>57</v>
      </c>
      <c r="E224" s="28" t="s">
        <v>871</v>
      </c>
    </row>
    <row r="225" spans="1:16" x14ac:dyDescent="0.2">
      <c r="A225" s="29" t="s">
        <v>59</v>
      </c>
      <c r="E225" s="30" t="s">
        <v>724</v>
      </c>
    </row>
    <row r="226" spans="1:16" ht="153" x14ac:dyDescent="0.2">
      <c r="A226" t="s">
        <v>61</v>
      </c>
      <c r="E226" s="28" t="s">
        <v>920</v>
      </c>
    </row>
    <row r="227" spans="1:16" x14ac:dyDescent="0.2">
      <c r="A227" s="17" t="s">
        <v>52</v>
      </c>
      <c r="B227" s="22" t="s">
        <v>478</v>
      </c>
      <c r="C227" s="22" t="s">
        <v>878</v>
      </c>
      <c r="D227" s="17" t="s">
        <v>54</v>
      </c>
      <c r="E227" s="23" t="s">
        <v>879</v>
      </c>
      <c r="F227" s="24" t="s">
        <v>71</v>
      </c>
      <c r="G227" s="25">
        <v>2</v>
      </c>
      <c r="H227" s="26">
        <v>0</v>
      </c>
      <c r="I227" s="26">
        <f>ROUND(ROUND(H227,2)*ROUND(G227,3),2)</f>
        <v>0</v>
      </c>
      <c r="O227">
        <f>(I227*21)/100</f>
        <v>0</v>
      </c>
      <c r="P227" t="s">
        <v>30</v>
      </c>
    </row>
    <row r="228" spans="1:16" x14ac:dyDescent="0.2">
      <c r="A228" s="27" t="s">
        <v>57</v>
      </c>
      <c r="E228" s="28" t="s">
        <v>877</v>
      </c>
    </row>
    <row r="229" spans="1:16" x14ac:dyDescent="0.2">
      <c r="A229" s="29" t="s">
        <v>59</v>
      </c>
      <c r="E229" s="30" t="s">
        <v>724</v>
      </c>
    </row>
    <row r="230" spans="1:16" ht="127.5" x14ac:dyDescent="0.2">
      <c r="A230" t="s">
        <v>61</v>
      </c>
      <c r="E230" s="28" t="s">
        <v>832</v>
      </c>
    </row>
    <row r="231" spans="1:16" x14ac:dyDescent="0.2">
      <c r="A231" s="17" t="s">
        <v>52</v>
      </c>
      <c r="B231" s="22" t="s">
        <v>481</v>
      </c>
      <c r="C231" s="22" t="s">
        <v>996</v>
      </c>
      <c r="D231" s="17" t="s">
        <v>54</v>
      </c>
      <c r="E231" s="23" t="s">
        <v>997</v>
      </c>
      <c r="F231" s="24" t="s">
        <v>71</v>
      </c>
      <c r="G231" s="25">
        <v>2</v>
      </c>
      <c r="H231" s="26">
        <v>0</v>
      </c>
      <c r="I231" s="26">
        <f>ROUND(ROUND(H231,2)*ROUND(G231,3),2)</f>
        <v>0</v>
      </c>
      <c r="O231">
        <f>(I231*21)/100</f>
        <v>0</v>
      </c>
      <c r="P231" t="s">
        <v>30</v>
      </c>
    </row>
    <row r="232" spans="1:16" x14ac:dyDescent="0.2">
      <c r="A232" s="27" t="s">
        <v>57</v>
      </c>
      <c r="E232" s="28" t="s">
        <v>877</v>
      </c>
    </row>
    <row r="233" spans="1:16" x14ac:dyDescent="0.2">
      <c r="A233" s="29" t="s">
        <v>59</v>
      </c>
      <c r="E233" s="30" t="s">
        <v>724</v>
      </c>
    </row>
    <row r="234" spans="1:16" ht="178.5" x14ac:dyDescent="0.2">
      <c r="A234" t="s">
        <v>61</v>
      </c>
      <c r="E234" s="28" t="s">
        <v>829</v>
      </c>
    </row>
    <row r="235" spans="1:16" x14ac:dyDescent="0.2">
      <c r="A235" s="17" t="s">
        <v>52</v>
      </c>
      <c r="B235" s="22" t="s">
        <v>484</v>
      </c>
      <c r="C235" s="22" t="s">
        <v>893</v>
      </c>
      <c r="D235" s="17" t="s">
        <v>54</v>
      </c>
      <c r="E235" s="23" t="s">
        <v>894</v>
      </c>
      <c r="F235" s="24" t="s">
        <v>584</v>
      </c>
      <c r="G235" s="25">
        <v>2</v>
      </c>
      <c r="H235" s="26">
        <v>0</v>
      </c>
      <c r="I235" s="26">
        <f>ROUND(ROUND(H235,2)*ROUND(G235,3),2)</f>
        <v>0</v>
      </c>
      <c r="O235">
        <f>(I235*21)/100</f>
        <v>0</v>
      </c>
      <c r="P235" t="s">
        <v>30</v>
      </c>
    </row>
    <row r="236" spans="1:16" x14ac:dyDescent="0.2">
      <c r="A236" s="27" t="s">
        <v>57</v>
      </c>
      <c r="E236" s="28" t="s">
        <v>891</v>
      </c>
    </row>
    <row r="237" spans="1:16" x14ac:dyDescent="0.2">
      <c r="A237" s="29" t="s">
        <v>59</v>
      </c>
      <c r="E237" s="30" t="s">
        <v>724</v>
      </c>
    </row>
    <row r="238" spans="1:16" ht="127.5" x14ac:dyDescent="0.2">
      <c r="A238" t="s">
        <v>61</v>
      </c>
      <c r="E238" s="28" t="s">
        <v>892</v>
      </c>
    </row>
    <row r="239" spans="1:16" x14ac:dyDescent="0.2">
      <c r="A239" s="17" t="s">
        <v>52</v>
      </c>
      <c r="B239" s="22" t="s">
        <v>487</v>
      </c>
      <c r="C239" s="22" t="s">
        <v>895</v>
      </c>
      <c r="D239" s="17" t="s">
        <v>54</v>
      </c>
      <c r="E239" s="23" t="s">
        <v>896</v>
      </c>
      <c r="F239" s="24" t="s">
        <v>71</v>
      </c>
      <c r="G239" s="25">
        <v>2</v>
      </c>
      <c r="H239" s="26">
        <v>0</v>
      </c>
      <c r="I239" s="26">
        <f>ROUND(ROUND(H239,2)*ROUND(G239,3),2)</f>
        <v>0</v>
      </c>
      <c r="O239">
        <f>(I239*21)/100</f>
        <v>0</v>
      </c>
      <c r="P239" t="s">
        <v>30</v>
      </c>
    </row>
    <row r="240" spans="1:16" x14ac:dyDescent="0.2">
      <c r="A240" s="27" t="s">
        <v>57</v>
      </c>
      <c r="E240" s="28" t="s">
        <v>1050</v>
      </c>
    </row>
    <row r="241" spans="1:16" x14ac:dyDescent="0.2">
      <c r="A241" s="29" t="s">
        <v>59</v>
      </c>
      <c r="E241" s="30" t="s">
        <v>724</v>
      </c>
    </row>
    <row r="242" spans="1:16" ht="140.25" x14ac:dyDescent="0.2">
      <c r="A242" t="s">
        <v>61</v>
      </c>
      <c r="E242" s="28" t="s">
        <v>898</v>
      </c>
    </row>
    <row r="243" spans="1:16" x14ac:dyDescent="0.2">
      <c r="A243" s="17" t="s">
        <v>52</v>
      </c>
      <c r="B243" s="22" t="s">
        <v>492</v>
      </c>
      <c r="C243" s="22" t="s">
        <v>899</v>
      </c>
      <c r="D243" s="17" t="s">
        <v>54</v>
      </c>
      <c r="E243" s="23" t="s">
        <v>900</v>
      </c>
      <c r="F243" s="24" t="s">
        <v>71</v>
      </c>
      <c r="G243" s="25">
        <v>2</v>
      </c>
      <c r="H243" s="26">
        <v>0</v>
      </c>
      <c r="I243" s="26">
        <f>ROUND(ROUND(H243,2)*ROUND(G243,3),2)</f>
        <v>0</v>
      </c>
      <c r="O243">
        <f>(I243*21)/100</f>
        <v>0</v>
      </c>
      <c r="P243" t="s">
        <v>30</v>
      </c>
    </row>
    <row r="244" spans="1:16" x14ac:dyDescent="0.2">
      <c r="A244" s="27" t="s">
        <v>57</v>
      </c>
      <c r="E244" s="28" t="s">
        <v>1050</v>
      </c>
    </row>
    <row r="245" spans="1:16" x14ac:dyDescent="0.2">
      <c r="A245" s="29" t="s">
        <v>59</v>
      </c>
      <c r="E245" s="30" t="s">
        <v>724</v>
      </c>
    </row>
    <row r="246" spans="1:16" ht="140.25" x14ac:dyDescent="0.2">
      <c r="A246" t="s">
        <v>61</v>
      </c>
      <c r="E246" s="28" t="s">
        <v>898</v>
      </c>
    </row>
    <row r="247" spans="1:16" x14ac:dyDescent="0.2">
      <c r="A247" s="17" t="s">
        <v>52</v>
      </c>
      <c r="B247" s="22" t="s">
        <v>497</v>
      </c>
      <c r="C247" s="22" t="s">
        <v>903</v>
      </c>
      <c r="D247" s="17" t="s">
        <v>54</v>
      </c>
      <c r="E247" s="23" t="s">
        <v>904</v>
      </c>
      <c r="F247" s="24" t="s">
        <v>71</v>
      </c>
      <c r="G247" s="25">
        <v>2</v>
      </c>
      <c r="H247" s="26">
        <v>0</v>
      </c>
      <c r="I247" s="26">
        <f>ROUND(ROUND(H247,2)*ROUND(G247,3),2)</f>
        <v>0</v>
      </c>
      <c r="O247">
        <f>(I247*21)/100</f>
        <v>0</v>
      </c>
      <c r="P247" t="s">
        <v>30</v>
      </c>
    </row>
    <row r="248" spans="1:16" ht="38.25" x14ac:dyDescent="0.2">
      <c r="A248" s="27" t="s">
        <v>57</v>
      </c>
      <c r="E248" s="28" t="s">
        <v>1070</v>
      </c>
    </row>
    <row r="249" spans="1:16" x14ac:dyDescent="0.2">
      <c r="A249" s="29" t="s">
        <v>59</v>
      </c>
      <c r="E249" s="30" t="s">
        <v>724</v>
      </c>
    </row>
    <row r="250" spans="1:16" ht="140.25" x14ac:dyDescent="0.2">
      <c r="A250" t="s">
        <v>61</v>
      </c>
      <c r="E250" s="28" t="s">
        <v>898</v>
      </c>
    </row>
    <row r="251" spans="1:16" x14ac:dyDescent="0.2">
      <c r="A251" s="17" t="s">
        <v>52</v>
      </c>
      <c r="B251" s="22" t="s">
        <v>501</v>
      </c>
      <c r="C251" s="22" t="s">
        <v>906</v>
      </c>
      <c r="D251" s="17" t="s">
        <v>54</v>
      </c>
      <c r="E251" s="23" t="s">
        <v>907</v>
      </c>
      <c r="F251" s="24" t="s">
        <v>71</v>
      </c>
      <c r="G251" s="25">
        <v>2</v>
      </c>
      <c r="H251" s="26">
        <v>0</v>
      </c>
      <c r="I251" s="26">
        <f>ROUND(ROUND(H251,2)*ROUND(G251,3),2)</f>
        <v>0</v>
      </c>
      <c r="O251">
        <f>(I251*21)/100</f>
        <v>0</v>
      </c>
      <c r="P251" t="s">
        <v>30</v>
      </c>
    </row>
    <row r="252" spans="1:16" x14ac:dyDescent="0.2">
      <c r="A252" s="27" t="s">
        <v>57</v>
      </c>
      <c r="E252" s="28" t="s">
        <v>1053</v>
      </c>
    </row>
    <row r="253" spans="1:16" x14ac:dyDescent="0.2">
      <c r="A253" s="29" t="s">
        <v>59</v>
      </c>
      <c r="E253" s="30" t="s">
        <v>724</v>
      </c>
    </row>
    <row r="254" spans="1:16" ht="140.25" x14ac:dyDescent="0.2">
      <c r="A254" t="s">
        <v>61</v>
      </c>
      <c r="E254" s="28" t="s">
        <v>898</v>
      </c>
    </row>
    <row r="255" spans="1:16" x14ac:dyDescent="0.2">
      <c r="A255" s="17" t="s">
        <v>52</v>
      </c>
      <c r="B255" s="22" t="s">
        <v>507</v>
      </c>
      <c r="C255" s="22" t="s">
        <v>915</v>
      </c>
      <c r="D255" s="17" t="s">
        <v>54</v>
      </c>
      <c r="E255" s="23" t="s">
        <v>916</v>
      </c>
      <c r="F255" s="24" t="s">
        <v>71</v>
      </c>
      <c r="G255" s="25">
        <v>2</v>
      </c>
      <c r="H255" s="26">
        <v>0</v>
      </c>
      <c r="I255" s="26">
        <f>ROUND(ROUND(H255,2)*ROUND(G255,3),2)</f>
        <v>0</v>
      </c>
      <c r="O255">
        <f>(I255*21)/100</f>
        <v>0</v>
      </c>
      <c r="P255" t="s">
        <v>30</v>
      </c>
    </row>
    <row r="256" spans="1:16" x14ac:dyDescent="0.2">
      <c r="A256" s="27" t="s">
        <v>57</v>
      </c>
      <c r="E256" s="28" t="s">
        <v>1056</v>
      </c>
    </row>
    <row r="257" spans="1:16" x14ac:dyDescent="0.2">
      <c r="A257" s="29" t="s">
        <v>59</v>
      </c>
      <c r="E257" s="30" t="s">
        <v>724</v>
      </c>
    </row>
    <row r="258" spans="1:16" ht="178.5" x14ac:dyDescent="0.2">
      <c r="A258" t="s">
        <v>61</v>
      </c>
      <c r="E258" s="28" t="s">
        <v>888</v>
      </c>
    </row>
    <row r="259" spans="1:16" x14ac:dyDescent="0.2">
      <c r="A259" s="17" t="s">
        <v>52</v>
      </c>
      <c r="B259" s="22" t="s">
        <v>513</v>
      </c>
      <c r="C259" s="22" t="s">
        <v>918</v>
      </c>
      <c r="D259" s="17" t="s">
        <v>54</v>
      </c>
      <c r="E259" s="23" t="s">
        <v>919</v>
      </c>
      <c r="F259" s="24" t="s">
        <v>71</v>
      </c>
      <c r="G259" s="25">
        <v>2</v>
      </c>
      <c r="H259" s="26">
        <v>0</v>
      </c>
      <c r="I259" s="26">
        <f>ROUND(ROUND(H259,2)*ROUND(G259,3),2)</f>
        <v>0</v>
      </c>
      <c r="O259">
        <f>(I259*21)/100</f>
        <v>0</v>
      </c>
      <c r="P259" t="s">
        <v>30</v>
      </c>
    </row>
    <row r="260" spans="1:16" x14ac:dyDescent="0.2">
      <c r="A260" s="27" t="s">
        <v>57</v>
      </c>
      <c r="E260" s="28" t="s">
        <v>1056</v>
      </c>
    </row>
    <row r="261" spans="1:16" x14ac:dyDescent="0.2">
      <c r="A261" s="29" t="s">
        <v>59</v>
      </c>
      <c r="E261" s="30" t="s">
        <v>724</v>
      </c>
    </row>
    <row r="262" spans="1:16" ht="153" x14ac:dyDescent="0.2">
      <c r="A262" t="s">
        <v>61</v>
      </c>
      <c r="E262" s="28" t="s">
        <v>920</v>
      </c>
    </row>
    <row r="263" spans="1:16" x14ac:dyDescent="0.2">
      <c r="A263" s="17" t="s">
        <v>52</v>
      </c>
      <c r="B263" s="22" t="s">
        <v>520</v>
      </c>
      <c r="C263" s="22" t="s">
        <v>930</v>
      </c>
      <c r="D263" s="17" t="s">
        <v>54</v>
      </c>
      <c r="E263" s="23" t="s">
        <v>931</v>
      </c>
      <c r="F263" s="24" t="s">
        <v>932</v>
      </c>
      <c r="G263" s="25">
        <v>72</v>
      </c>
      <c r="H263" s="26">
        <v>0</v>
      </c>
      <c r="I263" s="26">
        <f>ROUND(ROUND(H263,2)*ROUND(G263,3),2)</f>
        <v>0</v>
      </c>
      <c r="O263">
        <f>(I263*21)/100</f>
        <v>0</v>
      </c>
      <c r="P263" t="s">
        <v>30</v>
      </c>
    </row>
    <row r="264" spans="1:16" x14ac:dyDescent="0.2">
      <c r="A264" s="27" t="s">
        <v>57</v>
      </c>
      <c r="E264" s="28" t="s">
        <v>1058</v>
      </c>
    </row>
    <row r="265" spans="1:16" x14ac:dyDescent="0.2">
      <c r="A265" s="29" t="s">
        <v>59</v>
      </c>
      <c r="E265" s="30" t="s">
        <v>724</v>
      </c>
    </row>
    <row r="266" spans="1:16" ht="153" x14ac:dyDescent="0.2">
      <c r="A266" t="s">
        <v>61</v>
      </c>
      <c r="E266" s="28" t="s">
        <v>934</v>
      </c>
    </row>
    <row r="267" spans="1:16" x14ac:dyDescent="0.2">
      <c r="A267" s="17" t="s">
        <v>52</v>
      </c>
      <c r="B267" s="22" t="s">
        <v>526</v>
      </c>
      <c r="C267" s="22" t="s">
        <v>1059</v>
      </c>
      <c r="D267" s="17" t="s">
        <v>54</v>
      </c>
      <c r="E267" s="23" t="s">
        <v>1060</v>
      </c>
      <c r="F267" s="24" t="s">
        <v>71</v>
      </c>
      <c r="G267" s="25">
        <v>72</v>
      </c>
      <c r="H267" s="26">
        <v>0</v>
      </c>
      <c r="I267" s="26">
        <f>ROUND(ROUND(H267,2)*ROUND(G267,3),2)</f>
        <v>0</v>
      </c>
      <c r="O267">
        <f>(I267*21)/100</f>
        <v>0</v>
      </c>
      <c r="P267" t="s">
        <v>30</v>
      </c>
    </row>
    <row r="268" spans="1:16" x14ac:dyDescent="0.2">
      <c r="A268" s="27" t="s">
        <v>57</v>
      </c>
      <c r="E268" s="28" t="s">
        <v>1061</v>
      </c>
    </row>
    <row r="269" spans="1:16" x14ac:dyDescent="0.2">
      <c r="A269" s="29" t="s">
        <v>59</v>
      </c>
      <c r="E269" s="30" t="s">
        <v>724</v>
      </c>
    </row>
    <row r="270" spans="1:16" ht="114.75" x14ac:dyDescent="0.2">
      <c r="A270" t="s">
        <v>61</v>
      </c>
      <c r="E270" s="28" t="s">
        <v>837</v>
      </c>
    </row>
    <row r="271" spans="1:16" x14ac:dyDescent="0.2">
      <c r="A271" s="17" t="s">
        <v>52</v>
      </c>
      <c r="B271" s="22" t="s">
        <v>531</v>
      </c>
      <c r="C271" s="22" t="s">
        <v>1062</v>
      </c>
      <c r="D271" s="17" t="s">
        <v>54</v>
      </c>
      <c r="E271" s="23" t="s">
        <v>1063</v>
      </c>
      <c r="F271" s="24" t="s">
        <v>71</v>
      </c>
      <c r="G271" s="25">
        <v>72</v>
      </c>
      <c r="H271" s="26">
        <v>0</v>
      </c>
      <c r="I271" s="26">
        <f>ROUND(ROUND(H271,2)*ROUND(G271,3),2)</f>
        <v>0</v>
      </c>
      <c r="O271">
        <f>(I271*21)/100</f>
        <v>0</v>
      </c>
      <c r="P271" t="s">
        <v>30</v>
      </c>
    </row>
    <row r="272" spans="1:16" x14ac:dyDescent="0.2">
      <c r="A272" s="27" t="s">
        <v>57</v>
      </c>
      <c r="E272" s="28" t="s">
        <v>1061</v>
      </c>
    </row>
    <row r="273" spans="1:16" x14ac:dyDescent="0.2">
      <c r="A273" s="29" t="s">
        <v>59</v>
      </c>
      <c r="E273" s="30" t="s">
        <v>724</v>
      </c>
    </row>
    <row r="274" spans="1:16" ht="127.5" x14ac:dyDescent="0.2">
      <c r="A274" t="s">
        <v>61</v>
      </c>
      <c r="E274" s="28" t="s">
        <v>832</v>
      </c>
    </row>
    <row r="275" spans="1:16" ht="38.25" x14ac:dyDescent="0.2">
      <c r="A275" s="17" t="s">
        <v>52</v>
      </c>
      <c r="B275" s="22" t="s">
        <v>537</v>
      </c>
      <c r="C275" s="22" t="s">
        <v>85</v>
      </c>
      <c r="D275" s="17" t="s">
        <v>54</v>
      </c>
      <c r="E275" s="23" t="s">
        <v>86</v>
      </c>
      <c r="F275" s="24" t="s">
        <v>78</v>
      </c>
      <c r="G275" s="25">
        <v>3.5999999999999997E-2</v>
      </c>
      <c r="H275" s="26">
        <v>0</v>
      </c>
      <c r="I275" s="26">
        <f>ROUND(ROUND(H275,2)*ROUND(G275,3),2)</f>
        <v>0</v>
      </c>
      <c r="O275">
        <f>(I275*21)/100</f>
        <v>0</v>
      </c>
      <c r="P275" t="s">
        <v>30</v>
      </c>
    </row>
    <row r="276" spans="1:16" ht="25.5" x14ac:dyDescent="0.2">
      <c r="A276" s="27" t="s">
        <v>57</v>
      </c>
      <c r="E276" s="35" t="s">
        <v>83</v>
      </c>
    </row>
    <row r="277" spans="1:16" x14ac:dyDescent="0.2">
      <c r="A277" s="29" t="s">
        <v>59</v>
      </c>
      <c r="E277" s="30" t="s">
        <v>1071</v>
      </c>
    </row>
    <row r="278" spans="1:16" ht="153" x14ac:dyDescent="0.2">
      <c r="A278" t="s">
        <v>61</v>
      </c>
      <c r="E278" s="28" t="s">
        <v>1072</v>
      </c>
    </row>
  </sheetData>
  <mergeCells count="12">
    <mergeCell ref="A7:A8"/>
    <mergeCell ref="B7:B8"/>
    <mergeCell ref="C7:C8"/>
    <mergeCell ref="D7:D8"/>
    <mergeCell ref="E7:E8"/>
    <mergeCell ref="F7:F8"/>
    <mergeCell ref="G7:G8"/>
    <mergeCell ref="H7:I7"/>
    <mergeCell ref="C3:D3"/>
    <mergeCell ref="C4:D4"/>
    <mergeCell ref="C5:D5"/>
    <mergeCell ref="C6:D6"/>
  </mergeCells>
  <pageMargins left="0.75" right="0.75" top="1" bottom="1" header="0.5" footer="0.5"/>
  <pageSetup paperSize="9" fitToHeight="0"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73"/>
  <sheetViews>
    <sheetView workbookViewId="0">
      <pane ySplit="8" topLeftCell="A40" activePane="bottomLeft" state="frozen"/>
      <selection pane="bottomLeft" activeCell="E44" sqref="E44"/>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0+O9</f>
        <v>0</v>
      </c>
      <c r="P2" t="s">
        <v>29</v>
      </c>
    </row>
    <row r="3" spans="1:18" ht="15" customHeight="1" x14ac:dyDescent="0.25">
      <c r="A3" t="s">
        <v>12</v>
      </c>
      <c r="B3" s="11" t="s">
        <v>14</v>
      </c>
      <c r="C3" s="55" t="s">
        <v>15</v>
      </c>
      <c r="D3" s="51"/>
      <c r="E3" s="12" t="s">
        <v>16</v>
      </c>
      <c r="F3" s="4"/>
      <c r="G3" s="9"/>
      <c r="H3" s="8" t="s">
        <v>1073</v>
      </c>
      <c r="I3" s="33">
        <f>0+I9</f>
        <v>0</v>
      </c>
      <c r="O3" t="s">
        <v>26</v>
      </c>
      <c r="P3" t="s">
        <v>30</v>
      </c>
    </row>
    <row r="4" spans="1:18" ht="15" customHeight="1" x14ac:dyDescent="0.25">
      <c r="A4" t="s">
        <v>17</v>
      </c>
      <c r="B4" s="11" t="s">
        <v>18</v>
      </c>
      <c r="C4" s="55" t="s">
        <v>19</v>
      </c>
      <c r="D4" s="51"/>
      <c r="E4" s="12" t="s">
        <v>20</v>
      </c>
      <c r="F4" s="4"/>
      <c r="G4" s="4"/>
      <c r="H4" s="10"/>
      <c r="I4" s="10"/>
      <c r="O4" t="s">
        <v>27</v>
      </c>
      <c r="P4" t="s">
        <v>30</v>
      </c>
    </row>
    <row r="5" spans="1:18" ht="12.75" customHeight="1" x14ac:dyDescent="0.25">
      <c r="A5" t="s">
        <v>21</v>
      </c>
      <c r="B5" s="13" t="s">
        <v>25</v>
      </c>
      <c r="C5" s="56" t="s">
        <v>1073</v>
      </c>
      <c r="D5" s="57"/>
      <c r="E5" s="14" t="s">
        <v>1074</v>
      </c>
      <c r="F5" s="2"/>
      <c r="G5" s="2"/>
      <c r="H5" s="2"/>
      <c r="I5" s="2"/>
      <c r="O5" t="s">
        <v>28</v>
      </c>
      <c r="P5" t="s">
        <v>30</v>
      </c>
    </row>
    <row r="6" spans="1:18" ht="12.75" customHeight="1" x14ac:dyDescent="0.2">
      <c r="A6" s="54" t="s">
        <v>33</v>
      </c>
      <c r="B6" s="54" t="s">
        <v>35</v>
      </c>
      <c r="C6" s="54" t="s">
        <v>37</v>
      </c>
      <c r="D6" s="54" t="s">
        <v>38</v>
      </c>
      <c r="E6" s="54" t="s">
        <v>39</v>
      </c>
      <c r="F6" s="54" t="s">
        <v>41</v>
      </c>
      <c r="G6" s="54" t="s">
        <v>43</v>
      </c>
      <c r="H6" s="54" t="s">
        <v>45</v>
      </c>
      <c r="I6" s="54"/>
    </row>
    <row r="7" spans="1:18" ht="12.75" customHeight="1" x14ac:dyDescent="0.2">
      <c r="A7" s="54"/>
      <c r="B7" s="54"/>
      <c r="C7" s="54"/>
      <c r="D7" s="54"/>
      <c r="E7" s="54"/>
      <c r="F7" s="54"/>
      <c r="G7" s="54"/>
      <c r="H7" s="1" t="s">
        <v>46</v>
      </c>
      <c r="I7" s="1" t="s">
        <v>48</v>
      </c>
    </row>
    <row r="8" spans="1:18" ht="12.75" customHeight="1" x14ac:dyDescent="0.2">
      <c r="A8" s="1" t="s">
        <v>34</v>
      </c>
      <c r="B8" s="1" t="s">
        <v>36</v>
      </c>
      <c r="C8" s="1" t="s">
        <v>30</v>
      </c>
      <c r="D8" s="1" t="s">
        <v>29</v>
      </c>
      <c r="E8" s="1" t="s">
        <v>40</v>
      </c>
      <c r="F8" s="1" t="s">
        <v>42</v>
      </c>
      <c r="G8" s="1" t="s">
        <v>44</v>
      </c>
      <c r="H8" s="1" t="s">
        <v>47</v>
      </c>
      <c r="I8" s="1" t="s">
        <v>49</v>
      </c>
    </row>
    <row r="9" spans="1:18" ht="12.75" customHeight="1" x14ac:dyDescent="0.2">
      <c r="A9" s="18" t="s">
        <v>50</v>
      </c>
      <c r="B9" s="18"/>
      <c r="C9" s="19" t="s">
        <v>74</v>
      </c>
      <c r="D9" s="18"/>
      <c r="E9" s="20" t="s">
        <v>1075</v>
      </c>
      <c r="F9" s="18"/>
      <c r="G9" s="18"/>
      <c r="H9" s="18"/>
      <c r="I9" s="21">
        <f>0+Q9</f>
        <v>0</v>
      </c>
      <c r="O9">
        <f>0+R9</f>
        <v>0</v>
      </c>
      <c r="Q9">
        <f>0+I10+I14+I18+I22+I26+I30+I34+I38+I42+I46+I50+I54+I58+I62+I66+I70</f>
        <v>0</v>
      </c>
      <c r="R9">
        <f>0+O10+O14+O18+O22+O26+O30+O34+O38+O42+O46+O50+O54+O58+O62+O66+O70</f>
        <v>0</v>
      </c>
    </row>
    <row r="10" spans="1:18" ht="38.25" x14ac:dyDescent="0.2">
      <c r="A10" s="17" t="s">
        <v>52</v>
      </c>
      <c r="B10" s="22" t="s">
        <v>36</v>
      </c>
      <c r="C10" s="22" t="s">
        <v>198</v>
      </c>
      <c r="D10" s="17" t="s">
        <v>54</v>
      </c>
      <c r="E10" s="23" t="s">
        <v>199</v>
      </c>
      <c r="F10" s="24" t="s">
        <v>78</v>
      </c>
      <c r="G10" s="25">
        <v>1738.692</v>
      </c>
      <c r="H10" s="26">
        <v>0</v>
      </c>
      <c r="I10" s="26">
        <f>ROUND(ROUND(H10,2)*ROUND(G10,3),2)</f>
        <v>0</v>
      </c>
      <c r="O10">
        <f>(I10*21)/100</f>
        <v>0</v>
      </c>
      <c r="P10" t="s">
        <v>30</v>
      </c>
    </row>
    <row r="11" spans="1:18" x14ac:dyDescent="0.2">
      <c r="A11" s="27" t="s">
        <v>57</v>
      </c>
      <c r="E11" s="28" t="s">
        <v>54</v>
      </c>
    </row>
    <row r="12" spans="1:18" ht="63.75" x14ac:dyDescent="0.2">
      <c r="A12" s="29" t="s">
        <v>59</v>
      </c>
      <c r="E12" s="30" t="s">
        <v>1076</v>
      </c>
    </row>
    <row r="13" spans="1:18" ht="153" x14ac:dyDescent="0.2">
      <c r="A13" t="s">
        <v>61</v>
      </c>
      <c r="E13" s="28" t="s">
        <v>1072</v>
      </c>
    </row>
    <row r="14" spans="1:18" ht="38.25" x14ac:dyDescent="0.2">
      <c r="A14" s="17" t="s">
        <v>52</v>
      </c>
      <c r="B14" s="22" t="s">
        <v>30</v>
      </c>
      <c r="C14" s="22" t="s">
        <v>806</v>
      </c>
      <c r="D14" s="17" t="s">
        <v>54</v>
      </c>
      <c r="E14" s="23" t="s">
        <v>807</v>
      </c>
      <c r="F14" s="24" t="s">
        <v>78</v>
      </c>
      <c r="G14" s="25">
        <v>13.49</v>
      </c>
      <c r="H14" s="26">
        <v>0</v>
      </c>
      <c r="I14" s="26">
        <f>ROUND(ROUND(H14,2)*ROUND(G14,3),2)</f>
        <v>0</v>
      </c>
      <c r="O14">
        <f>(I14*21)/100</f>
        <v>0</v>
      </c>
      <c r="P14" t="s">
        <v>30</v>
      </c>
    </row>
    <row r="15" spans="1:18" x14ac:dyDescent="0.2">
      <c r="A15" s="27" t="s">
        <v>57</v>
      </c>
      <c r="E15" s="28" t="s">
        <v>54</v>
      </c>
    </row>
    <row r="16" spans="1:18" ht="38.25" x14ac:dyDescent="0.2">
      <c r="A16" s="29" t="s">
        <v>59</v>
      </c>
      <c r="E16" s="30" t="s">
        <v>1077</v>
      </c>
    </row>
    <row r="17" spans="1:16" ht="153" x14ac:dyDescent="0.2">
      <c r="A17" t="s">
        <v>61</v>
      </c>
      <c r="E17" s="28" t="s">
        <v>1072</v>
      </c>
    </row>
    <row r="18" spans="1:16" ht="38.25" x14ac:dyDescent="0.2">
      <c r="A18" s="17" t="s">
        <v>52</v>
      </c>
      <c r="B18" s="22" t="s">
        <v>29</v>
      </c>
      <c r="C18" s="22" t="s">
        <v>239</v>
      </c>
      <c r="D18" s="17" t="s">
        <v>54</v>
      </c>
      <c r="E18" s="23" t="s">
        <v>240</v>
      </c>
      <c r="F18" s="24" t="s">
        <v>78</v>
      </c>
      <c r="G18" s="25">
        <v>22</v>
      </c>
      <c r="H18" s="26">
        <v>0</v>
      </c>
      <c r="I18" s="26">
        <f>ROUND(ROUND(H18,2)*ROUND(G18,3),2)</f>
        <v>0</v>
      </c>
      <c r="O18">
        <f>(I18*21)/100</f>
        <v>0</v>
      </c>
      <c r="P18" t="s">
        <v>30</v>
      </c>
    </row>
    <row r="19" spans="1:16" x14ac:dyDescent="0.2">
      <c r="A19" s="27" t="s">
        <v>57</v>
      </c>
      <c r="E19" s="28" t="s">
        <v>54</v>
      </c>
    </row>
    <row r="20" spans="1:16" ht="63.75" x14ac:dyDescent="0.2">
      <c r="A20" s="29" t="s">
        <v>59</v>
      </c>
      <c r="E20" s="30" t="s">
        <v>1078</v>
      </c>
    </row>
    <row r="21" spans="1:16" ht="153" x14ac:dyDescent="0.2">
      <c r="A21" t="s">
        <v>61</v>
      </c>
      <c r="E21" s="28" t="s">
        <v>1072</v>
      </c>
    </row>
    <row r="22" spans="1:16" ht="38.25" x14ac:dyDescent="0.2">
      <c r="A22" s="17" t="s">
        <v>52</v>
      </c>
      <c r="B22" s="22" t="s">
        <v>40</v>
      </c>
      <c r="C22" s="22" t="s">
        <v>242</v>
      </c>
      <c r="D22" s="17" t="s">
        <v>54</v>
      </c>
      <c r="E22" s="23" t="s">
        <v>243</v>
      </c>
      <c r="F22" s="24" t="s">
        <v>78</v>
      </c>
      <c r="G22" s="25">
        <v>501.22</v>
      </c>
      <c r="H22" s="26">
        <v>0</v>
      </c>
      <c r="I22" s="26">
        <f>ROUND(ROUND(H22,2)*ROUND(G22,3),2)</f>
        <v>0</v>
      </c>
      <c r="O22">
        <f>(I22*21)/100</f>
        <v>0</v>
      </c>
      <c r="P22" t="s">
        <v>30</v>
      </c>
    </row>
    <row r="23" spans="1:16" x14ac:dyDescent="0.2">
      <c r="A23" s="27" t="s">
        <v>57</v>
      </c>
      <c r="E23" s="28" t="s">
        <v>54</v>
      </c>
    </row>
    <row r="24" spans="1:16" ht="25.5" x14ac:dyDescent="0.2">
      <c r="A24" s="29" t="s">
        <v>59</v>
      </c>
      <c r="E24" s="30" t="s">
        <v>1079</v>
      </c>
    </row>
    <row r="25" spans="1:16" ht="153" x14ac:dyDescent="0.2">
      <c r="A25" t="s">
        <v>61</v>
      </c>
      <c r="E25" s="28" t="s">
        <v>1072</v>
      </c>
    </row>
    <row r="26" spans="1:16" ht="38.25" x14ac:dyDescent="0.2">
      <c r="A26" s="17" t="s">
        <v>52</v>
      </c>
      <c r="B26" s="22" t="s">
        <v>42</v>
      </c>
      <c r="C26" s="22" t="s">
        <v>76</v>
      </c>
      <c r="D26" s="17" t="s">
        <v>54</v>
      </c>
      <c r="E26" s="23" t="s">
        <v>77</v>
      </c>
      <c r="F26" s="24" t="s">
        <v>78</v>
      </c>
      <c r="G26" s="25">
        <v>279.72000000000003</v>
      </c>
      <c r="H26" s="26">
        <v>0</v>
      </c>
      <c r="I26" s="26">
        <f>ROUND(ROUND(H26,2)*ROUND(G26,3),2)</f>
        <v>0</v>
      </c>
      <c r="O26">
        <f>(I26*21)/100</f>
        <v>0</v>
      </c>
      <c r="P26" t="s">
        <v>30</v>
      </c>
    </row>
    <row r="27" spans="1:16" x14ac:dyDescent="0.2">
      <c r="A27" s="27" t="s">
        <v>57</v>
      </c>
      <c r="E27" s="28" t="s">
        <v>54</v>
      </c>
    </row>
    <row r="28" spans="1:16" ht="25.5" x14ac:dyDescent="0.2">
      <c r="A28" s="29" t="s">
        <v>59</v>
      </c>
      <c r="E28" s="30" t="s">
        <v>1080</v>
      </c>
    </row>
    <row r="29" spans="1:16" ht="153" x14ac:dyDescent="0.2">
      <c r="A29" t="s">
        <v>61</v>
      </c>
      <c r="E29" s="28" t="s">
        <v>1072</v>
      </c>
    </row>
    <row r="30" spans="1:16" ht="38.25" x14ac:dyDescent="0.2">
      <c r="A30" s="17" t="s">
        <v>52</v>
      </c>
      <c r="B30" s="22" t="s">
        <v>44</v>
      </c>
      <c r="C30" s="22" t="s">
        <v>201</v>
      </c>
      <c r="D30" s="17" t="s">
        <v>54</v>
      </c>
      <c r="E30" s="23" t="s">
        <v>202</v>
      </c>
      <c r="F30" s="24" t="s">
        <v>78</v>
      </c>
      <c r="G30" s="25">
        <v>2.8439999999999999</v>
      </c>
      <c r="H30" s="26">
        <v>0</v>
      </c>
      <c r="I30" s="26">
        <f>ROUND(ROUND(H30,2)*ROUND(G30,3),2)</f>
        <v>0</v>
      </c>
      <c r="O30">
        <f>(I30*21)/100</f>
        <v>0</v>
      </c>
      <c r="P30" t="s">
        <v>30</v>
      </c>
    </row>
    <row r="31" spans="1:16" x14ac:dyDescent="0.2">
      <c r="A31" s="27" t="s">
        <v>57</v>
      </c>
      <c r="E31" s="28" t="s">
        <v>54</v>
      </c>
    </row>
    <row r="32" spans="1:16" ht="63.75" x14ac:dyDescent="0.2">
      <c r="A32" s="29" t="s">
        <v>59</v>
      </c>
      <c r="E32" s="30" t="s">
        <v>1081</v>
      </c>
    </row>
    <row r="33" spans="1:16" ht="153" x14ac:dyDescent="0.2">
      <c r="A33" t="s">
        <v>61</v>
      </c>
      <c r="E33" s="28" t="s">
        <v>1072</v>
      </c>
    </row>
    <row r="34" spans="1:16" ht="38.25" x14ac:dyDescent="0.2">
      <c r="A34" s="17" t="s">
        <v>52</v>
      </c>
      <c r="B34" s="22" t="s">
        <v>88</v>
      </c>
      <c r="C34" s="22" t="s">
        <v>246</v>
      </c>
      <c r="D34" s="17" t="s">
        <v>54</v>
      </c>
      <c r="E34" s="23" t="s">
        <v>247</v>
      </c>
      <c r="F34" s="24" t="s">
        <v>78</v>
      </c>
      <c r="G34" s="25">
        <v>5.8760000000000003</v>
      </c>
      <c r="H34" s="26">
        <v>0</v>
      </c>
      <c r="I34" s="26">
        <f>ROUND(ROUND(H34,2)*ROUND(G34,3),2)</f>
        <v>0</v>
      </c>
      <c r="O34">
        <f>(I34*21)/100</f>
        <v>0</v>
      </c>
      <c r="P34" t="s">
        <v>30</v>
      </c>
    </row>
    <row r="35" spans="1:16" x14ac:dyDescent="0.2">
      <c r="A35" s="27" t="s">
        <v>57</v>
      </c>
      <c r="E35" s="28" t="s">
        <v>54</v>
      </c>
    </row>
    <row r="36" spans="1:16" x14ac:dyDescent="0.2">
      <c r="A36" s="29" t="s">
        <v>59</v>
      </c>
      <c r="E36" s="30" t="s">
        <v>1082</v>
      </c>
    </row>
    <row r="37" spans="1:16" ht="153" x14ac:dyDescent="0.2">
      <c r="A37" t="s">
        <v>61</v>
      </c>
      <c r="E37" s="28" t="s">
        <v>1072</v>
      </c>
    </row>
    <row r="38" spans="1:16" ht="38.25" x14ac:dyDescent="0.2">
      <c r="A38" s="17" t="s">
        <v>52</v>
      </c>
      <c r="B38" s="22" t="s">
        <v>92</v>
      </c>
      <c r="C38" s="22" t="s">
        <v>81</v>
      </c>
      <c r="D38" s="17" t="s">
        <v>54</v>
      </c>
      <c r="E38" s="23" t="s">
        <v>82</v>
      </c>
      <c r="F38" s="24" t="s">
        <v>78</v>
      </c>
      <c r="G38" s="25">
        <v>14.04</v>
      </c>
      <c r="H38" s="26">
        <v>0</v>
      </c>
      <c r="I38" s="26">
        <f>ROUND(ROUND(H38,2)*ROUND(G38,3),2)</f>
        <v>0</v>
      </c>
      <c r="O38">
        <f>(I38*21)/100</f>
        <v>0</v>
      </c>
      <c r="P38" t="s">
        <v>30</v>
      </c>
    </row>
    <row r="39" spans="1:16" x14ac:dyDescent="0.2">
      <c r="A39" s="27" t="s">
        <v>57</v>
      </c>
      <c r="E39" s="28" t="s">
        <v>54</v>
      </c>
    </row>
    <row r="40" spans="1:16" x14ac:dyDescent="0.2">
      <c r="A40" s="29" t="s">
        <v>59</v>
      </c>
      <c r="E40" s="30" t="s">
        <v>1083</v>
      </c>
    </row>
    <row r="41" spans="1:16" ht="153" x14ac:dyDescent="0.2">
      <c r="A41" t="s">
        <v>61</v>
      </c>
      <c r="E41" s="28" t="s">
        <v>1072</v>
      </c>
    </row>
    <row r="42" spans="1:16" ht="38.25" x14ac:dyDescent="0.2">
      <c r="A42" s="17" t="s">
        <v>52</v>
      </c>
      <c r="B42" s="22" t="s">
        <v>47</v>
      </c>
      <c r="C42" s="22" t="s">
        <v>85</v>
      </c>
      <c r="D42" s="17" t="s">
        <v>54</v>
      </c>
      <c r="E42" s="23" t="s">
        <v>86</v>
      </c>
      <c r="F42" s="24" t="s">
        <v>78</v>
      </c>
      <c r="G42" s="25">
        <v>8.5999999999999993E-2</v>
      </c>
      <c r="H42" s="26">
        <v>0</v>
      </c>
      <c r="I42" s="26">
        <f>ROUND(ROUND(H42,2)*ROUND(G42,3),2)</f>
        <v>0</v>
      </c>
      <c r="O42">
        <f>(I42*21)/100</f>
        <v>0</v>
      </c>
      <c r="P42" t="s">
        <v>30</v>
      </c>
    </row>
    <row r="43" spans="1:16" x14ac:dyDescent="0.2">
      <c r="A43" s="27" t="s">
        <v>57</v>
      </c>
      <c r="E43" s="28" t="s">
        <v>54</v>
      </c>
    </row>
    <row r="44" spans="1:16" ht="63.75" x14ac:dyDescent="0.2">
      <c r="A44" s="29" t="s">
        <v>59</v>
      </c>
      <c r="E44" s="30" t="s">
        <v>1084</v>
      </c>
    </row>
    <row r="45" spans="1:16" ht="153" x14ac:dyDescent="0.2">
      <c r="A45" t="s">
        <v>61</v>
      </c>
      <c r="E45" s="28" t="s">
        <v>1072</v>
      </c>
    </row>
    <row r="46" spans="1:16" ht="38.25" x14ac:dyDescent="0.2">
      <c r="A46" s="17" t="s">
        <v>52</v>
      </c>
      <c r="B46" s="22" t="s">
        <v>49</v>
      </c>
      <c r="C46" s="22" t="s">
        <v>89</v>
      </c>
      <c r="D46" s="17" t="s">
        <v>54</v>
      </c>
      <c r="E46" s="23" t="s">
        <v>90</v>
      </c>
      <c r="F46" s="24" t="s">
        <v>78</v>
      </c>
      <c r="G46" s="25">
        <v>3.5000000000000003E-2</v>
      </c>
      <c r="H46" s="26">
        <v>0</v>
      </c>
      <c r="I46" s="26">
        <f>ROUND(ROUND(H46,2)*ROUND(G46,3),2)</f>
        <v>0</v>
      </c>
      <c r="O46">
        <f>(I46*21)/100</f>
        <v>0</v>
      </c>
      <c r="P46" t="s">
        <v>30</v>
      </c>
    </row>
    <row r="47" spans="1:16" x14ac:dyDescent="0.2">
      <c r="A47" s="27" t="s">
        <v>57</v>
      </c>
      <c r="E47" s="28" t="s">
        <v>54</v>
      </c>
    </row>
    <row r="48" spans="1:16" x14ac:dyDescent="0.2">
      <c r="A48" s="29" t="s">
        <v>59</v>
      </c>
      <c r="E48" s="30" t="s">
        <v>1085</v>
      </c>
    </row>
    <row r="49" spans="1:16" ht="153" x14ac:dyDescent="0.2">
      <c r="A49" t="s">
        <v>61</v>
      </c>
      <c r="E49" s="28" t="s">
        <v>1072</v>
      </c>
    </row>
    <row r="50" spans="1:16" ht="38.25" x14ac:dyDescent="0.2">
      <c r="A50" s="17" t="s">
        <v>52</v>
      </c>
      <c r="B50" s="22" t="s">
        <v>105</v>
      </c>
      <c r="C50" s="22" t="s">
        <v>89</v>
      </c>
      <c r="D50" s="17" t="s">
        <v>36</v>
      </c>
      <c r="E50" s="23" t="s">
        <v>93</v>
      </c>
      <c r="F50" s="24" t="s">
        <v>78</v>
      </c>
      <c r="G50" s="25">
        <v>7.7960000000000003</v>
      </c>
      <c r="H50" s="26">
        <v>0</v>
      </c>
      <c r="I50" s="26">
        <f>ROUND(ROUND(H50,2)*ROUND(G50,3),2)</f>
        <v>0</v>
      </c>
      <c r="O50">
        <f>(I50*21)/100</f>
        <v>0</v>
      </c>
      <c r="P50" t="s">
        <v>30</v>
      </c>
    </row>
    <row r="51" spans="1:16" ht="38.25" x14ac:dyDescent="0.2">
      <c r="A51" s="27" t="s">
        <v>57</v>
      </c>
      <c r="E51" s="28" t="s">
        <v>1086</v>
      </c>
    </row>
    <row r="52" spans="1:16" x14ac:dyDescent="0.2">
      <c r="A52" s="29" t="s">
        <v>59</v>
      </c>
      <c r="E52" s="30" t="s">
        <v>54</v>
      </c>
    </row>
    <row r="53" spans="1:16" ht="153" x14ac:dyDescent="0.2">
      <c r="A53" t="s">
        <v>61</v>
      </c>
      <c r="E53" s="28" t="s">
        <v>1072</v>
      </c>
    </row>
    <row r="54" spans="1:16" ht="38.25" x14ac:dyDescent="0.2">
      <c r="A54" s="17" t="s">
        <v>52</v>
      </c>
      <c r="B54" s="22" t="s">
        <v>110</v>
      </c>
      <c r="C54" s="22" t="s">
        <v>249</v>
      </c>
      <c r="D54" s="17" t="s">
        <v>54</v>
      </c>
      <c r="E54" s="23" t="s">
        <v>250</v>
      </c>
      <c r="F54" s="24" t="s">
        <v>78</v>
      </c>
      <c r="G54" s="25">
        <v>6</v>
      </c>
      <c r="H54" s="26">
        <v>0</v>
      </c>
      <c r="I54" s="26">
        <f>ROUND(ROUND(H54,2)*ROUND(G54,3),2)</f>
        <v>0</v>
      </c>
      <c r="O54">
        <f>(I54*21)/100</f>
        <v>0</v>
      </c>
      <c r="P54" t="s">
        <v>30</v>
      </c>
    </row>
    <row r="55" spans="1:16" x14ac:dyDescent="0.2">
      <c r="A55" s="27" t="s">
        <v>57</v>
      </c>
      <c r="E55" s="28" t="s">
        <v>54</v>
      </c>
    </row>
    <row r="56" spans="1:16" x14ac:dyDescent="0.2">
      <c r="A56" s="29" t="s">
        <v>59</v>
      </c>
      <c r="E56" s="30" t="s">
        <v>1087</v>
      </c>
    </row>
    <row r="57" spans="1:16" ht="153" x14ac:dyDescent="0.2">
      <c r="A57" t="s">
        <v>61</v>
      </c>
      <c r="E57" s="28" t="s">
        <v>1072</v>
      </c>
    </row>
    <row r="58" spans="1:16" ht="38.25" x14ac:dyDescent="0.2">
      <c r="A58" s="17" t="s">
        <v>52</v>
      </c>
      <c r="B58" s="22" t="s">
        <v>116</v>
      </c>
      <c r="C58" s="22" t="s">
        <v>95</v>
      </c>
      <c r="D58" s="17" t="s">
        <v>54</v>
      </c>
      <c r="E58" s="23" t="s">
        <v>96</v>
      </c>
      <c r="F58" s="24" t="s">
        <v>78</v>
      </c>
      <c r="G58" s="25">
        <v>0.9</v>
      </c>
      <c r="H58" s="26">
        <v>0</v>
      </c>
      <c r="I58" s="26">
        <f>ROUND(ROUND(H58,2)*ROUND(G58,3),2)</f>
        <v>0</v>
      </c>
      <c r="O58">
        <f>(I58*21)/100</f>
        <v>0</v>
      </c>
      <c r="P58" t="s">
        <v>30</v>
      </c>
    </row>
    <row r="59" spans="1:16" x14ac:dyDescent="0.2">
      <c r="A59" s="27" t="s">
        <v>57</v>
      </c>
      <c r="E59" s="28" t="s">
        <v>54</v>
      </c>
    </row>
    <row r="60" spans="1:16" x14ac:dyDescent="0.2">
      <c r="A60" s="29" t="s">
        <v>59</v>
      </c>
      <c r="E60" s="30" t="s">
        <v>1088</v>
      </c>
    </row>
    <row r="61" spans="1:16" ht="153" x14ac:dyDescent="0.2">
      <c r="A61" t="s">
        <v>61</v>
      </c>
      <c r="E61" s="28" t="s">
        <v>1072</v>
      </c>
    </row>
    <row r="62" spans="1:16" ht="25.5" x14ac:dyDescent="0.2">
      <c r="A62" s="17" t="s">
        <v>52</v>
      </c>
      <c r="B62" s="22" t="s">
        <v>121</v>
      </c>
      <c r="C62" s="22" t="s">
        <v>811</v>
      </c>
      <c r="D62" s="17" t="s">
        <v>54</v>
      </c>
      <c r="E62" s="23" t="s">
        <v>812</v>
      </c>
      <c r="F62" s="24" t="s">
        <v>78</v>
      </c>
      <c r="G62" s="25">
        <v>2.19</v>
      </c>
      <c r="H62" s="26">
        <v>0</v>
      </c>
      <c r="I62" s="26">
        <f>ROUND(ROUND(H62,2)*ROUND(G62,3),2)</f>
        <v>0</v>
      </c>
      <c r="O62">
        <f>(I62*21)/100</f>
        <v>0</v>
      </c>
      <c r="P62" t="s">
        <v>30</v>
      </c>
    </row>
    <row r="63" spans="1:16" x14ac:dyDescent="0.2">
      <c r="A63" s="27" t="s">
        <v>57</v>
      </c>
      <c r="E63" s="28" t="s">
        <v>54</v>
      </c>
    </row>
    <row r="64" spans="1:16" ht="25.5" x14ac:dyDescent="0.2">
      <c r="A64" s="29" t="s">
        <v>59</v>
      </c>
      <c r="E64" s="30" t="s">
        <v>1089</v>
      </c>
    </row>
    <row r="65" spans="1:16" ht="153" x14ac:dyDescent="0.2">
      <c r="A65" t="s">
        <v>61</v>
      </c>
      <c r="E65" s="28" t="s">
        <v>1072</v>
      </c>
    </row>
    <row r="66" spans="1:16" ht="38.25" x14ac:dyDescent="0.2">
      <c r="A66" s="17" t="s">
        <v>52</v>
      </c>
      <c r="B66" s="22" t="s">
        <v>126</v>
      </c>
      <c r="C66" s="22" t="s">
        <v>252</v>
      </c>
      <c r="D66" s="17" t="s">
        <v>54</v>
      </c>
      <c r="E66" s="23" t="s">
        <v>253</v>
      </c>
      <c r="F66" s="24" t="s">
        <v>78</v>
      </c>
      <c r="G66" s="25">
        <v>3.234</v>
      </c>
      <c r="H66" s="26">
        <v>0</v>
      </c>
      <c r="I66" s="26">
        <f>ROUND(ROUND(H66,2)*ROUND(G66,3),2)</f>
        <v>0</v>
      </c>
      <c r="O66">
        <f>(I66*21)/100</f>
        <v>0</v>
      </c>
      <c r="P66" t="s">
        <v>30</v>
      </c>
    </row>
    <row r="67" spans="1:16" x14ac:dyDescent="0.2">
      <c r="A67" s="27" t="s">
        <v>57</v>
      </c>
      <c r="E67" s="28" t="s">
        <v>54</v>
      </c>
    </row>
    <row r="68" spans="1:16" x14ac:dyDescent="0.2">
      <c r="A68" s="29" t="s">
        <v>59</v>
      </c>
      <c r="E68" s="30" t="s">
        <v>1090</v>
      </c>
    </row>
    <row r="69" spans="1:16" ht="153" x14ac:dyDescent="0.2">
      <c r="A69" t="s">
        <v>61</v>
      </c>
      <c r="E69" s="28" t="s">
        <v>1072</v>
      </c>
    </row>
    <row r="70" spans="1:16" ht="38.25" x14ac:dyDescent="0.2">
      <c r="A70" s="17" t="s">
        <v>52</v>
      </c>
      <c r="B70" s="22" t="s">
        <v>130</v>
      </c>
      <c r="C70" s="22" t="s">
        <v>255</v>
      </c>
      <c r="D70" s="17" t="s">
        <v>54</v>
      </c>
      <c r="E70" s="23" t="s">
        <v>256</v>
      </c>
      <c r="F70" s="24" t="s">
        <v>78</v>
      </c>
      <c r="G70" s="25">
        <v>0.112</v>
      </c>
      <c r="H70" s="26">
        <v>0</v>
      </c>
      <c r="I70" s="26">
        <f>ROUND(ROUND(H70,2)*ROUND(G70,3),2)</f>
        <v>0</v>
      </c>
      <c r="O70">
        <f>(I70*21)/100</f>
        <v>0</v>
      </c>
      <c r="P70" t="s">
        <v>30</v>
      </c>
    </row>
    <row r="71" spans="1:16" x14ac:dyDescent="0.2">
      <c r="A71" s="27" t="s">
        <v>57</v>
      </c>
      <c r="E71" s="28" t="s">
        <v>54</v>
      </c>
    </row>
    <row r="72" spans="1:16" x14ac:dyDescent="0.2">
      <c r="A72" s="29" t="s">
        <v>59</v>
      </c>
      <c r="E72" s="30" t="s">
        <v>1091</v>
      </c>
    </row>
    <row r="73" spans="1:16" ht="153" x14ac:dyDescent="0.2">
      <c r="A73" t="s">
        <v>61</v>
      </c>
      <c r="E73" s="28" t="s">
        <v>1072</v>
      </c>
    </row>
  </sheetData>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fitToHeight="0"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4"/>
  <sheetViews>
    <sheetView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4"/>
      <c r="C1" s="4"/>
      <c r="D1" s="4"/>
      <c r="E1" s="4" t="s">
        <v>0</v>
      </c>
      <c r="F1" s="4"/>
      <c r="G1" s="4"/>
      <c r="H1" s="4"/>
      <c r="I1" s="4"/>
      <c r="P1" t="s">
        <v>29</v>
      </c>
    </row>
    <row r="2" spans="1:18" ht="24.95" customHeight="1" x14ac:dyDescent="0.2">
      <c r="B2" s="4"/>
      <c r="C2" s="4"/>
      <c r="D2" s="4"/>
      <c r="E2" s="3" t="s">
        <v>13</v>
      </c>
      <c r="F2" s="4"/>
      <c r="G2" s="4"/>
      <c r="H2" s="2"/>
      <c r="I2" s="2"/>
      <c r="O2">
        <f>0+O9+O22</f>
        <v>0</v>
      </c>
      <c r="P2" t="s">
        <v>29</v>
      </c>
    </row>
    <row r="3" spans="1:18" ht="15" customHeight="1" x14ac:dyDescent="0.25">
      <c r="A3" t="s">
        <v>12</v>
      </c>
      <c r="B3" s="11" t="s">
        <v>14</v>
      </c>
      <c r="C3" s="55" t="s">
        <v>15</v>
      </c>
      <c r="D3" s="51"/>
      <c r="E3" s="12" t="s">
        <v>16</v>
      </c>
      <c r="F3" s="4"/>
      <c r="G3" s="9"/>
      <c r="H3" s="8" t="s">
        <v>1092</v>
      </c>
      <c r="I3" s="33">
        <f>0+I9+I22</f>
        <v>0</v>
      </c>
      <c r="O3" t="s">
        <v>26</v>
      </c>
      <c r="P3" t="s">
        <v>30</v>
      </c>
    </row>
    <row r="4" spans="1:18" ht="15" customHeight="1" x14ac:dyDescent="0.25">
      <c r="A4" t="s">
        <v>17</v>
      </c>
      <c r="B4" s="11" t="s">
        <v>18</v>
      </c>
      <c r="C4" s="55" t="s">
        <v>19</v>
      </c>
      <c r="D4" s="51"/>
      <c r="E4" s="12" t="s">
        <v>20</v>
      </c>
      <c r="F4" s="4"/>
      <c r="G4" s="4"/>
      <c r="H4" s="10"/>
      <c r="I4" s="10"/>
      <c r="O4" t="s">
        <v>27</v>
      </c>
      <c r="P4" t="s">
        <v>30</v>
      </c>
    </row>
    <row r="5" spans="1:18" ht="12.75" customHeight="1" x14ac:dyDescent="0.25">
      <c r="A5" t="s">
        <v>21</v>
      </c>
      <c r="B5" s="13" t="s">
        <v>25</v>
      </c>
      <c r="C5" s="56" t="s">
        <v>1092</v>
      </c>
      <c r="D5" s="57"/>
      <c r="E5" s="14" t="s">
        <v>1093</v>
      </c>
      <c r="F5" s="2"/>
      <c r="G5" s="2"/>
      <c r="H5" s="2"/>
      <c r="I5" s="2"/>
      <c r="O5" t="s">
        <v>28</v>
      </c>
      <c r="P5" t="s">
        <v>30</v>
      </c>
    </row>
    <row r="6" spans="1:18" ht="12.75" customHeight="1" x14ac:dyDescent="0.2">
      <c r="A6" s="54" t="s">
        <v>33</v>
      </c>
      <c r="B6" s="54" t="s">
        <v>35</v>
      </c>
      <c r="C6" s="54" t="s">
        <v>37</v>
      </c>
      <c r="D6" s="54" t="s">
        <v>38</v>
      </c>
      <c r="E6" s="54" t="s">
        <v>39</v>
      </c>
      <c r="F6" s="54" t="s">
        <v>41</v>
      </c>
      <c r="G6" s="54" t="s">
        <v>43</v>
      </c>
      <c r="H6" s="54" t="s">
        <v>45</v>
      </c>
      <c r="I6" s="54"/>
    </row>
    <row r="7" spans="1:18" ht="12.75" customHeight="1" x14ac:dyDescent="0.2">
      <c r="A7" s="54"/>
      <c r="B7" s="54"/>
      <c r="C7" s="54"/>
      <c r="D7" s="54"/>
      <c r="E7" s="54"/>
      <c r="F7" s="54"/>
      <c r="G7" s="54"/>
      <c r="H7" s="1" t="s">
        <v>46</v>
      </c>
      <c r="I7" s="1" t="s">
        <v>48</v>
      </c>
    </row>
    <row r="8" spans="1:18" ht="12.75" customHeight="1" x14ac:dyDescent="0.2">
      <c r="A8" s="1" t="s">
        <v>34</v>
      </c>
      <c r="B8" s="1" t="s">
        <v>36</v>
      </c>
      <c r="C8" s="1" t="s">
        <v>30</v>
      </c>
      <c r="D8" s="1" t="s">
        <v>29</v>
      </c>
      <c r="E8" s="1" t="s">
        <v>40</v>
      </c>
      <c r="F8" s="1" t="s">
        <v>42</v>
      </c>
      <c r="G8" s="1" t="s">
        <v>44</v>
      </c>
      <c r="H8" s="1" t="s">
        <v>47</v>
      </c>
      <c r="I8" s="1" t="s">
        <v>49</v>
      </c>
    </row>
    <row r="9" spans="1:18" ht="12.75" customHeight="1" x14ac:dyDescent="0.2">
      <c r="A9" s="18" t="s">
        <v>50</v>
      </c>
      <c r="B9" s="18"/>
      <c r="C9" s="19" t="s">
        <v>36</v>
      </c>
      <c r="D9" s="18"/>
      <c r="E9" s="20" t="s">
        <v>1094</v>
      </c>
      <c r="F9" s="18"/>
      <c r="G9" s="18"/>
      <c r="H9" s="18"/>
      <c r="I9" s="21">
        <f>0+Q9</f>
        <v>0</v>
      </c>
      <c r="O9">
        <f>0+R9</f>
        <v>0</v>
      </c>
      <c r="Q9">
        <f>0+I10+I14+I18</f>
        <v>0</v>
      </c>
      <c r="R9">
        <f>0+O10+O14+O18</f>
        <v>0</v>
      </c>
    </row>
    <row r="10" spans="1:18" x14ac:dyDescent="0.2">
      <c r="A10" s="17" t="s">
        <v>52</v>
      </c>
      <c r="B10" s="22" t="s">
        <v>36</v>
      </c>
      <c r="C10" s="22" t="s">
        <v>1095</v>
      </c>
      <c r="D10" s="17" t="s">
        <v>54</v>
      </c>
      <c r="E10" s="23" t="s">
        <v>1096</v>
      </c>
      <c r="F10" s="24" t="s">
        <v>56</v>
      </c>
      <c r="G10" s="25">
        <v>1</v>
      </c>
      <c r="H10" s="26">
        <v>0</v>
      </c>
      <c r="I10" s="26">
        <f>ROUND(ROUND(H10,2)*ROUND(G10,3),2)</f>
        <v>0</v>
      </c>
      <c r="O10">
        <f>(I10*21)/100</f>
        <v>0</v>
      </c>
      <c r="P10" t="s">
        <v>30</v>
      </c>
    </row>
    <row r="11" spans="1:18" x14ac:dyDescent="0.2">
      <c r="A11" s="27" t="s">
        <v>57</v>
      </c>
      <c r="E11" s="28" t="s">
        <v>1097</v>
      </c>
    </row>
    <row r="12" spans="1:18" x14ac:dyDescent="0.2">
      <c r="A12" s="29" t="s">
        <v>59</v>
      </c>
      <c r="E12" s="30" t="s">
        <v>1098</v>
      </c>
    </row>
    <row r="13" spans="1:18" ht="89.25" x14ac:dyDescent="0.2">
      <c r="A13" t="s">
        <v>61</v>
      </c>
      <c r="E13" s="28" t="s">
        <v>1099</v>
      </c>
    </row>
    <row r="14" spans="1:18" x14ac:dyDescent="0.2">
      <c r="A14" s="17" t="s">
        <v>52</v>
      </c>
      <c r="B14" s="22" t="s">
        <v>30</v>
      </c>
      <c r="C14" s="22" t="s">
        <v>1100</v>
      </c>
      <c r="D14" s="17" t="s">
        <v>54</v>
      </c>
      <c r="E14" s="23" t="s">
        <v>1101</v>
      </c>
      <c r="F14" s="24" t="s">
        <v>56</v>
      </c>
      <c r="G14" s="25">
        <v>1</v>
      </c>
      <c r="H14" s="26">
        <v>0</v>
      </c>
      <c r="I14" s="26">
        <f>ROUND(ROUND(H14,2)*ROUND(G14,3),2)</f>
        <v>0</v>
      </c>
      <c r="O14">
        <f>(I14*21)/100</f>
        <v>0</v>
      </c>
      <c r="P14" t="s">
        <v>30</v>
      </c>
    </row>
    <row r="15" spans="1:18" x14ac:dyDescent="0.2">
      <c r="A15" s="27" t="s">
        <v>57</v>
      </c>
      <c r="E15" s="28" t="s">
        <v>1102</v>
      </c>
    </row>
    <row r="16" spans="1:18" x14ac:dyDescent="0.2">
      <c r="A16" s="29" t="s">
        <v>59</v>
      </c>
      <c r="E16" s="30" t="s">
        <v>1098</v>
      </c>
    </row>
    <row r="17" spans="1:18" ht="38.25" x14ac:dyDescent="0.2">
      <c r="A17" t="s">
        <v>61</v>
      </c>
      <c r="E17" s="28" t="s">
        <v>1103</v>
      </c>
    </row>
    <row r="18" spans="1:18" x14ac:dyDescent="0.2">
      <c r="A18" s="17" t="s">
        <v>52</v>
      </c>
      <c r="B18" s="22" t="s">
        <v>29</v>
      </c>
      <c r="C18" s="22" t="s">
        <v>1104</v>
      </c>
      <c r="D18" s="17" t="s">
        <v>54</v>
      </c>
      <c r="E18" s="23" t="s">
        <v>1105</v>
      </c>
      <c r="F18" s="24" t="s">
        <v>56</v>
      </c>
      <c r="G18" s="25">
        <v>1</v>
      </c>
      <c r="H18" s="26">
        <v>0</v>
      </c>
      <c r="I18" s="26">
        <f>ROUND(ROUND(H18,2)*ROUND(G18,3),2)</f>
        <v>0</v>
      </c>
      <c r="O18">
        <f>(I18*21)/100</f>
        <v>0</v>
      </c>
      <c r="P18" t="s">
        <v>30</v>
      </c>
    </row>
    <row r="19" spans="1:18" x14ac:dyDescent="0.2">
      <c r="A19" s="27" t="s">
        <v>57</v>
      </c>
      <c r="E19" s="28" t="s">
        <v>1106</v>
      </c>
    </row>
    <row r="20" spans="1:18" x14ac:dyDescent="0.2">
      <c r="A20" s="29" t="s">
        <v>59</v>
      </c>
      <c r="E20" s="30" t="s">
        <v>1098</v>
      </c>
    </row>
    <row r="21" spans="1:18" ht="114.75" x14ac:dyDescent="0.2">
      <c r="A21" t="s">
        <v>61</v>
      </c>
      <c r="E21" s="28" t="s">
        <v>1107</v>
      </c>
    </row>
    <row r="22" spans="1:18" ht="12.75" customHeight="1" x14ac:dyDescent="0.2">
      <c r="A22" s="2" t="s">
        <v>50</v>
      </c>
      <c r="B22" s="2"/>
      <c r="C22" s="31" t="s">
        <v>30</v>
      </c>
      <c r="D22" s="2"/>
      <c r="E22" s="20" t="s">
        <v>1108</v>
      </c>
      <c r="F22" s="2"/>
      <c r="G22" s="2"/>
      <c r="H22" s="2"/>
      <c r="I22" s="32">
        <f>0+Q22</f>
        <v>0</v>
      </c>
      <c r="O22">
        <f>0+R22</f>
        <v>0</v>
      </c>
      <c r="Q22">
        <f>0+I23+I27+I31</f>
        <v>0</v>
      </c>
      <c r="R22">
        <f>0+O23+O27+O31</f>
        <v>0</v>
      </c>
    </row>
    <row r="23" spans="1:18" x14ac:dyDescent="0.2">
      <c r="A23" s="17" t="s">
        <v>52</v>
      </c>
      <c r="B23" s="22" t="s">
        <v>40</v>
      </c>
      <c r="C23" s="22" t="s">
        <v>1109</v>
      </c>
      <c r="D23" s="17" t="s">
        <v>54</v>
      </c>
      <c r="E23" s="23" t="s">
        <v>1110</v>
      </c>
      <c r="F23" s="24" t="s">
        <v>56</v>
      </c>
      <c r="G23" s="25">
        <v>1</v>
      </c>
      <c r="H23" s="26">
        <v>0</v>
      </c>
      <c r="I23" s="26">
        <f>ROUND(ROUND(H23,2)*ROUND(G23,3),2)</f>
        <v>0</v>
      </c>
      <c r="O23">
        <f>(I23*21)/100</f>
        <v>0</v>
      </c>
      <c r="P23" t="s">
        <v>30</v>
      </c>
    </row>
    <row r="24" spans="1:18" x14ac:dyDescent="0.2">
      <c r="A24" s="27" t="s">
        <v>57</v>
      </c>
      <c r="E24" s="28" t="s">
        <v>1111</v>
      </c>
    </row>
    <row r="25" spans="1:18" x14ac:dyDescent="0.2">
      <c r="A25" s="29" t="s">
        <v>59</v>
      </c>
      <c r="E25" s="30" t="s">
        <v>1098</v>
      </c>
    </row>
    <row r="26" spans="1:18" ht="76.5" x14ac:dyDescent="0.2">
      <c r="A26" t="s">
        <v>61</v>
      </c>
      <c r="E26" s="28" t="s">
        <v>1112</v>
      </c>
    </row>
    <row r="27" spans="1:18" x14ac:dyDescent="0.2">
      <c r="A27" s="17" t="s">
        <v>52</v>
      </c>
      <c r="B27" s="22" t="s">
        <v>42</v>
      </c>
      <c r="C27" s="22" t="s">
        <v>1113</v>
      </c>
      <c r="D27" s="17" t="s">
        <v>54</v>
      </c>
      <c r="E27" s="23" t="s">
        <v>1114</v>
      </c>
      <c r="F27" s="24" t="s">
        <v>56</v>
      </c>
      <c r="G27" s="25">
        <v>1</v>
      </c>
      <c r="H27" s="26">
        <v>0</v>
      </c>
      <c r="I27" s="26">
        <f>ROUND(ROUND(H27,2)*ROUND(G27,3),2)</f>
        <v>0</v>
      </c>
      <c r="O27">
        <f>(I27*21)/100</f>
        <v>0</v>
      </c>
      <c r="P27" t="s">
        <v>30</v>
      </c>
    </row>
    <row r="28" spans="1:18" ht="25.5" x14ac:dyDescent="0.2">
      <c r="A28" s="27" t="s">
        <v>57</v>
      </c>
      <c r="E28" s="28" t="s">
        <v>1115</v>
      </c>
    </row>
    <row r="29" spans="1:18" x14ac:dyDescent="0.2">
      <c r="A29" s="29" t="s">
        <v>59</v>
      </c>
      <c r="E29" s="30" t="s">
        <v>1098</v>
      </c>
    </row>
    <row r="30" spans="1:18" ht="25.5" x14ac:dyDescent="0.2">
      <c r="A30" t="s">
        <v>61</v>
      </c>
      <c r="E30" s="28" t="s">
        <v>1115</v>
      </c>
    </row>
    <row r="31" spans="1:18" x14ac:dyDescent="0.2">
      <c r="A31" s="17" t="s">
        <v>52</v>
      </c>
      <c r="B31" s="22" t="s">
        <v>44</v>
      </c>
      <c r="C31" s="22" t="s">
        <v>1116</v>
      </c>
      <c r="D31" s="17" t="s">
        <v>54</v>
      </c>
      <c r="E31" s="23" t="s">
        <v>1117</v>
      </c>
      <c r="F31" s="24" t="s">
        <v>56</v>
      </c>
      <c r="G31" s="25">
        <v>2</v>
      </c>
      <c r="H31" s="26">
        <v>0</v>
      </c>
      <c r="I31" s="26">
        <f>ROUND(ROUND(H31,2)*ROUND(G31,3),2)</f>
        <v>0</v>
      </c>
      <c r="O31">
        <f>(I31*0)/100</f>
        <v>0</v>
      </c>
      <c r="P31" t="s">
        <v>34</v>
      </c>
    </row>
    <row r="32" spans="1:18" x14ac:dyDescent="0.2">
      <c r="A32" s="27" t="s">
        <v>57</v>
      </c>
      <c r="E32" s="28" t="s">
        <v>1117</v>
      </c>
    </row>
    <row r="33" spans="1:5" x14ac:dyDescent="0.2">
      <c r="A33" s="29" t="s">
        <v>59</v>
      </c>
      <c r="E33" s="30" t="s">
        <v>1118</v>
      </c>
    </row>
    <row r="34" spans="1:5" x14ac:dyDescent="0.2">
      <c r="A34" t="s">
        <v>61</v>
      </c>
      <c r="E34" s="28" t="s">
        <v>1119</v>
      </c>
    </row>
  </sheetData>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9</vt:i4>
      </vt:variant>
    </vt:vector>
  </HeadingPairs>
  <TitlesOfParts>
    <vt:vector size="9" baseType="lpstr">
      <vt:lpstr>Rekapitulace</vt:lpstr>
      <vt:lpstr>D.2_D.2.1.1_SO 02</vt:lpstr>
      <vt:lpstr>D.2_D.2.1.1_SO 02.1</vt:lpstr>
      <vt:lpstr>D.2_D.2.1.1_SO 03</vt:lpstr>
      <vt:lpstr>D.2_D.2.1.4_SO 01</vt:lpstr>
      <vt:lpstr>D.2_D.2.1.5_SO 04.1</vt:lpstr>
      <vt:lpstr>D.2_D.2.1.5_SO 04.2</vt:lpstr>
      <vt:lpstr>D.2_SO 90-90</vt:lpstr>
      <vt:lpstr>D.2_SO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Šulák Richard, Ing.</dc:creator>
  <cp:keywords/>
  <dc:description/>
  <cp:lastModifiedBy>Šulák Richard, Ing.</cp:lastModifiedBy>
  <dcterms:created xsi:type="dcterms:W3CDTF">2023-09-08T11:06:58Z</dcterms:created>
  <dcterms:modified xsi:type="dcterms:W3CDTF">2023-11-20T10:44:49Z</dcterms:modified>
  <cp:category/>
  <cp:contentStatus/>
</cp:coreProperties>
</file>